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NIVERSITATE\Site Agricultura\Programe de licenta\Planuri de invatamant 2025-2026\"/>
    </mc:Choice>
  </mc:AlternateContent>
  <xr:revisionPtr revIDLastSave="0" documentId="13_ncr:1_{273C7FAD-8E72-4326-81B3-0A114A5B8AED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An_I_PP_R2" sheetId="15" r:id="rId1"/>
    <sheet name="An_II_PP_R2" sheetId="16" r:id="rId2"/>
    <sheet name="An_III_PP_R2" sheetId="3" r:id="rId3"/>
    <sheet name="An_IV_PP_R2" sheetId="4" r:id="rId4"/>
  </sheets>
  <definedNames>
    <definedName name="_xlnm.Print_Area" localSheetId="0">An_I_PP_R2!$A$1:$W$46</definedName>
    <definedName name="_xlnm.Print_Area" localSheetId="1">An_II_PP_R2!$A$1:$W$44</definedName>
    <definedName name="_xlnm.Print_Area" localSheetId="2">An_III_PP_R2!$A$1:$W$49</definedName>
    <definedName name="_xlnm.Print_Area" localSheetId="3">An_IV_PP_R2!$A$1:$W$42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6" l="1"/>
  <c r="T12" i="16" s="1"/>
  <c r="J12" i="16"/>
  <c r="V12" i="16" s="1"/>
  <c r="H13" i="16"/>
  <c r="T13" i="16" s="1"/>
  <c r="J13" i="16"/>
  <c r="V13" i="16" s="1"/>
  <c r="H14" i="16"/>
  <c r="T14" i="16" s="1"/>
  <c r="J14" i="16"/>
  <c r="V14" i="16" s="1"/>
  <c r="H15" i="16"/>
  <c r="T15" i="16" s="1"/>
  <c r="J15" i="16"/>
  <c r="V15" i="16" s="1"/>
  <c r="H16" i="16"/>
  <c r="T16" i="16" s="1"/>
  <c r="J16" i="16"/>
  <c r="V16" i="16" s="1"/>
  <c r="H17" i="16"/>
  <c r="T17" i="16" s="1"/>
  <c r="J17" i="16"/>
  <c r="V17" i="16" s="1"/>
  <c r="P18" i="16"/>
  <c r="T18" i="16" s="1"/>
  <c r="R18" i="16"/>
  <c r="V18" i="16" s="1"/>
  <c r="P19" i="16"/>
  <c r="T19" i="16" s="1"/>
  <c r="R19" i="16"/>
  <c r="V19" i="16"/>
  <c r="P20" i="16"/>
  <c r="T20" i="16" s="1"/>
  <c r="R20" i="16"/>
  <c r="V20" i="16" s="1"/>
  <c r="P21" i="16"/>
  <c r="T21" i="16" s="1"/>
  <c r="R21" i="16"/>
  <c r="V21" i="16"/>
  <c r="P22" i="16"/>
  <c r="T22" i="16" s="1"/>
  <c r="R22" i="16"/>
  <c r="V22" i="16" s="1"/>
  <c r="P23" i="16"/>
  <c r="R23" i="16"/>
  <c r="V23" i="16"/>
  <c r="P24" i="16"/>
  <c r="T24" i="16" s="1"/>
  <c r="R24" i="16"/>
  <c r="V24" i="16" s="1"/>
  <c r="R25" i="16"/>
  <c r="V25" i="16" s="1"/>
  <c r="T25" i="16"/>
  <c r="H26" i="16"/>
  <c r="T26" i="16" s="1"/>
  <c r="J26" i="16"/>
  <c r="V26" i="16"/>
  <c r="D27" i="16"/>
  <c r="E27" i="16"/>
  <c r="F27" i="16"/>
  <c r="G27" i="16"/>
  <c r="I27" i="16"/>
  <c r="L27" i="16"/>
  <c r="M27" i="16"/>
  <c r="N27" i="16"/>
  <c r="O27" i="16"/>
  <c r="Q27" i="16"/>
  <c r="U27" i="16"/>
  <c r="J30" i="16"/>
  <c r="J31" i="16"/>
  <c r="H33" i="16"/>
  <c r="J33" i="16"/>
  <c r="V33" i="16" s="1"/>
  <c r="T33" i="16"/>
  <c r="U33" i="16"/>
  <c r="J34" i="16"/>
  <c r="H35" i="16"/>
  <c r="T37" i="16" s="1"/>
  <c r="J35" i="16"/>
  <c r="T35" i="16"/>
  <c r="U35" i="16"/>
  <c r="H36" i="16"/>
  <c r="J36" i="16"/>
  <c r="U37" i="16"/>
  <c r="R38" i="16"/>
  <c r="R39" i="16"/>
  <c r="H14" i="15"/>
  <c r="T14" i="15" s="1"/>
  <c r="J14" i="15"/>
  <c r="V14" i="15" s="1"/>
  <c r="A15" i="15"/>
  <c r="A16" i="15" s="1"/>
  <c r="A17" i="15" s="1"/>
  <c r="A18" i="15" s="1"/>
  <c r="A19" i="15" s="1"/>
  <c r="A20" i="15" s="1"/>
  <c r="A21" i="15" s="1"/>
  <c r="A22" i="15" s="1"/>
  <c r="A23" i="15" s="1"/>
  <c r="A24" i="15" s="1"/>
  <c r="H15" i="15"/>
  <c r="T15" i="15" s="1"/>
  <c r="J15" i="15"/>
  <c r="V15" i="15" s="1"/>
  <c r="H16" i="15"/>
  <c r="T16" i="15" s="1"/>
  <c r="J16" i="15"/>
  <c r="H17" i="15"/>
  <c r="T17" i="15" s="1"/>
  <c r="J17" i="15"/>
  <c r="V17" i="15" s="1"/>
  <c r="H18" i="15"/>
  <c r="T18" i="15" s="1"/>
  <c r="J18" i="15"/>
  <c r="V18" i="15" s="1"/>
  <c r="H19" i="15"/>
  <c r="T19" i="15" s="1"/>
  <c r="J19" i="15"/>
  <c r="V19" i="15" s="1"/>
  <c r="H20" i="15"/>
  <c r="T20" i="15" s="1"/>
  <c r="J20" i="15"/>
  <c r="V20" i="15" s="1"/>
  <c r="P21" i="15"/>
  <c r="T21" i="15" s="1"/>
  <c r="R21" i="15"/>
  <c r="V21" i="15" s="1"/>
  <c r="P22" i="15"/>
  <c r="T22" i="15" s="1"/>
  <c r="R22" i="15"/>
  <c r="V22" i="15"/>
  <c r="P23" i="15"/>
  <c r="T23" i="15" s="1"/>
  <c r="R23" i="15"/>
  <c r="V23" i="15" s="1"/>
  <c r="P24" i="15"/>
  <c r="R24" i="15"/>
  <c r="V24" i="15" s="1"/>
  <c r="T24" i="15"/>
  <c r="P25" i="15"/>
  <c r="T25" i="15" s="1"/>
  <c r="R25" i="15"/>
  <c r="V25" i="15" s="1"/>
  <c r="P26" i="15"/>
  <c r="T26" i="15" s="1"/>
  <c r="R26" i="15"/>
  <c r="V26" i="15" s="1"/>
  <c r="R27" i="15"/>
  <c r="V27" i="15" s="1"/>
  <c r="T27" i="15"/>
  <c r="M28" i="15"/>
  <c r="M29" i="15" s="1"/>
  <c r="R28" i="15"/>
  <c r="V28" i="15" s="1"/>
  <c r="D29" i="15"/>
  <c r="E29" i="15"/>
  <c r="F29" i="15"/>
  <c r="G29" i="15"/>
  <c r="I29" i="15"/>
  <c r="L29" i="15"/>
  <c r="N29" i="15"/>
  <c r="O29" i="15"/>
  <c r="Q29" i="15"/>
  <c r="U29" i="15"/>
  <c r="P32" i="15"/>
  <c r="T32" i="15" s="1"/>
  <c r="R32" i="15"/>
  <c r="V32" i="15" s="1"/>
  <c r="P33" i="15"/>
  <c r="T33" i="15" s="1"/>
  <c r="T34" i="15" s="1"/>
  <c r="R33" i="15"/>
  <c r="V33" i="15" s="1"/>
  <c r="U33" i="15"/>
  <c r="U34" i="15" s="1"/>
  <c r="M34" i="15"/>
  <c r="Q34" i="15"/>
  <c r="R34" i="15" s="1"/>
  <c r="V34" i="15" s="1"/>
  <c r="S34" i="15"/>
  <c r="J36" i="15"/>
  <c r="V36" i="15" s="1"/>
  <c r="T36" i="15"/>
  <c r="U36" i="15"/>
  <c r="H37" i="15"/>
  <c r="P38" i="15"/>
  <c r="P39" i="15"/>
  <c r="T39" i="15" s="1"/>
  <c r="R39" i="15"/>
  <c r="V39" i="15" s="1"/>
  <c r="R40" i="15"/>
  <c r="V40" i="15" s="1"/>
  <c r="T40" i="15"/>
  <c r="U40" i="15"/>
  <c r="P41" i="15"/>
  <c r="T41" i="15" s="1"/>
  <c r="R41" i="15"/>
  <c r="V41" i="15" s="1"/>
  <c r="L30" i="15" l="1"/>
  <c r="J27" i="16"/>
  <c r="D30" i="15"/>
  <c r="P28" i="15"/>
  <c r="T28" i="15" s="1"/>
  <c r="T29" i="15" s="1"/>
  <c r="J29" i="15"/>
  <c r="P27" i="16"/>
  <c r="D28" i="16"/>
  <c r="L28" i="16"/>
  <c r="V27" i="16"/>
  <c r="T23" i="16"/>
  <c r="T27" i="16" s="1"/>
  <c r="P34" i="15"/>
  <c r="R29" i="15"/>
  <c r="H29" i="15"/>
  <c r="V16" i="15"/>
  <c r="V29" i="15" s="1"/>
  <c r="V35" i="4"/>
  <c r="T33" i="4"/>
  <c r="V33" i="4"/>
  <c r="R35" i="4"/>
  <c r="R34" i="4"/>
  <c r="V34" i="4" s="1"/>
  <c r="R31" i="4"/>
  <c r="R20" i="4"/>
  <c r="R21" i="4"/>
  <c r="R22" i="4"/>
  <c r="R23" i="4"/>
  <c r="R24" i="4"/>
  <c r="R25" i="4"/>
  <c r="R26" i="4"/>
  <c r="R19" i="4"/>
  <c r="J14" i="4"/>
  <c r="J15" i="4"/>
  <c r="J16" i="4"/>
  <c r="J17" i="4"/>
  <c r="J18" i="4"/>
  <c r="J13" i="4"/>
  <c r="R41" i="3"/>
  <c r="R40" i="3"/>
  <c r="R39" i="3"/>
  <c r="R38" i="3"/>
  <c r="R33" i="3"/>
  <c r="R32" i="3"/>
  <c r="R31" i="3"/>
  <c r="R30" i="3"/>
  <c r="R21" i="3"/>
  <c r="R22" i="3"/>
  <c r="R23" i="3"/>
  <c r="R24" i="3"/>
  <c r="R25" i="3"/>
  <c r="R26" i="3"/>
  <c r="R20" i="3"/>
  <c r="J37" i="3"/>
  <c r="J36" i="3"/>
  <c r="J35" i="3"/>
  <c r="J14" i="3"/>
  <c r="J15" i="3"/>
  <c r="J16" i="3"/>
  <c r="J17" i="3"/>
  <c r="J18" i="3"/>
  <c r="J19" i="3"/>
  <c r="J13" i="3"/>
  <c r="V26" i="3" l="1"/>
  <c r="U26" i="3"/>
  <c r="P26" i="3"/>
  <c r="T26" i="3" s="1"/>
  <c r="U32" i="3"/>
  <c r="V32" i="3"/>
  <c r="P32" i="3"/>
  <c r="T32" i="3" s="1"/>
  <c r="V31" i="3"/>
  <c r="U31" i="3"/>
  <c r="P31" i="3"/>
  <c r="T31" i="3" s="1"/>
  <c r="V35" i="3" l="1"/>
  <c r="U35" i="3"/>
  <c r="H35" i="3"/>
  <c r="T35" i="3" s="1"/>
  <c r="U40" i="3"/>
  <c r="V40" i="3"/>
  <c r="P40" i="3"/>
  <c r="T40" i="3" l="1"/>
  <c r="E27" i="4"/>
  <c r="V20" i="4"/>
  <c r="U20" i="4"/>
  <c r="P20" i="4"/>
  <c r="T20" i="4" s="1"/>
  <c r="P38" i="3" l="1"/>
  <c r="P39" i="3"/>
  <c r="H36" i="3"/>
  <c r="H37" i="3"/>
  <c r="V26" i="4" l="1"/>
  <c r="V17" i="4"/>
  <c r="V18" i="4"/>
  <c r="U17" i="4"/>
  <c r="U18" i="4"/>
  <c r="N27" i="4"/>
  <c r="H18" i="4"/>
  <c r="H17" i="4"/>
  <c r="V39" i="3"/>
  <c r="U39" i="3"/>
  <c r="T39" i="3"/>
  <c r="V38" i="3"/>
  <c r="U38" i="3"/>
  <c r="T38" i="3"/>
  <c r="V20" i="3"/>
  <c r="V21" i="3"/>
  <c r="V22" i="3"/>
  <c r="V23" i="3"/>
  <c r="U20" i="3"/>
  <c r="U21" i="3"/>
  <c r="U22" i="3"/>
  <c r="U23" i="3"/>
  <c r="P20" i="3"/>
  <c r="P23" i="3"/>
  <c r="P24" i="3"/>
  <c r="H19" i="3"/>
  <c r="P21" i="3"/>
  <c r="N27" i="3"/>
  <c r="T17" i="4" l="1"/>
  <c r="T18" i="4"/>
  <c r="T20" i="3"/>
  <c r="T21" i="3"/>
  <c r="T23" i="3"/>
  <c r="V22" i="4"/>
  <c r="P22" i="4"/>
  <c r="H18" i="3" l="1"/>
  <c r="V33" i="3" l="1"/>
  <c r="U33" i="3"/>
  <c r="P33" i="3"/>
  <c r="T33" i="3" s="1"/>
  <c r="V30" i="3" l="1"/>
  <c r="U30" i="3"/>
  <c r="P30" i="3"/>
  <c r="T30" i="3" s="1"/>
  <c r="T18" i="3"/>
  <c r="T25" i="3"/>
  <c r="V14" i="3"/>
  <c r="V15" i="3"/>
  <c r="V16" i="3"/>
  <c r="V17" i="3"/>
  <c r="V18" i="3"/>
  <c r="V19" i="3"/>
  <c r="V24" i="3"/>
  <c r="V25" i="3"/>
  <c r="U14" i="3"/>
  <c r="U15" i="3"/>
  <c r="U16" i="3"/>
  <c r="U17" i="3"/>
  <c r="U18" i="3"/>
  <c r="U19" i="3"/>
  <c r="U24" i="3"/>
  <c r="U25" i="3"/>
  <c r="P22" i="3"/>
  <c r="T22" i="3" s="1"/>
  <c r="U14" i="4" l="1"/>
  <c r="U15" i="4"/>
  <c r="U16" i="4"/>
  <c r="U19" i="4"/>
  <c r="U21" i="4"/>
  <c r="U23" i="4"/>
  <c r="U24" i="4"/>
  <c r="U25" i="4"/>
  <c r="U26" i="4"/>
  <c r="V21" i="4"/>
  <c r="M27" i="4"/>
  <c r="L27" i="4"/>
  <c r="P19" i="4"/>
  <c r="P21" i="4"/>
  <c r="P23" i="4"/>
  <c r="P26" i="4"/>
  <c r="T26" i="4" s="1"/>
  <c r="H14" i="4"/>
  <c r="H15" i="4"/>
  <c r="H16" i="4"/>
  <c r="T24" i="4"/>
  <c r="T25" i="4"/>
  <c r="T23" i="4" l="1"/>
  <c r="T14" i="4"/>
  <c r="T21" i="4"/>
  <c r="T16" i="4"/>
  <c r="T19" i="4"/>
  <c r="T15" i="4"/>
  <c r="M27" i="3"/>
  <c r="F27" i="3"/>
  <c r="D27" i="3"/>
  <c r="T19" i="3"/>
  <c r="T24" i="3"/>
  <c r="V36" i="3" l="1"/>
  <c r="V37" i="3"/>
  <c r="U36" i="3"/>
  <c r="U37" i="3"/>
  <c r="T36" i="3"/>
  <c r="T37" i="3"/>
  <c r="P31" i="4"/>
  <c r="T31" i="4" s="1"/>
  <c r="H14" i="3"/>
  <c r="T14" i="3" s="1"/>
  <c r="I27" i="3"/>
  <c r="J27" i="3"/>
  <c r="R27" i="3"/>
  <c r="V13" i="3"/>
  <c r="P35" i="4"/>
  <c r="T35" i="4" s="1"/>
  <c r="O27" i="4"/>
  <c r="L28" i="4" s="1"/>
  <c r="O37" i="4" s="1"/>
  <c r="P37" i="4" s="1"/>
  <c r="H13" i="4"/>
  <c r="V23" i="4"/>
  <c r="V24" i="4"/>
  <c r="V25" i="4"/>
  <c r="H16" i="3"/>
  <c r="T16" i="3" s="1"/>
  <c r="H17" i="3"/>
  <c r="T17" i="3" s="1"/>
  <c r="H15" i="3"/>
  <c r="T15" i="3" s="1"/>
  <c r="H13" i="3"/>
  <c r="T13" i="3" s="1"/>
  <c r="D27" i="4"/>
  <c r="J27" i="4"/>
  <c r="F27" i="4"/>
  <c r="G27" i="4"/>
  <c r="U35" i="4"/>
  <c r="R27" i="4"/>
  <c r="U13" i="4"/>
  <c r="Q27" i="4"/>
  <c r="I27" i="4"/>
  <c r="V19" i="4"/>
  <c r="V16" i="4"/>
  <c r="V15" i="4"/>
  <c r="V14" i="4"/>
  <c r="V13" i="4"/>
  <c r="L27" i="3"/>
  <c r="O27" i="3"/>
  <c r="E27" i="3"/>
  <c r="G27" i="3"/>
  <c r="U13" i="3"/>
  <c r="U27" i="3" s="1"/>
  <c r="Q27" i="3"/>
  <c r="P27" i="3"/>
  <c r="P27" i="4" l="1"/>
  <c r="V27" i="4"/>
  <c r="L28" i="3"/>
  <c r="O43" i="3" s="1"/>
  <c r="P43" i="3" s="1"/>
  <c r="V27" i="3"/>
  <c r="U27" i="4"/>
  <c r="D28" i="4"/>
  <c r="G37" i="4" s="1"/>
  <c r="H37" i="4" s="1"/>
  <c r="H27" i="4"/>
  <c r="T13" i="4"/>
  <c r="T27" i="4" s="1"/>
  <c r="T28" i="4" s="1"/>
  <c r="D28" i="3"/>
  <c r="G43" i="3" s="1"/>
  <c r="H43" i="3" s="1"/>
  <c r="T27" i="3"/>
  <c r="T28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Simona</author>
  </authors>
  <commentList>
    <comment ref="V38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Simona: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*</author>
  </authors>
  <commentList>
    <comment ref="H42" authorId="0" shapeId="0" xr:uid="{00000000-0006-0000-0200-000001000000}">
      <text>
        <r>
          <rPr>
            <b/>
            <sz val="8"/>
            <color indexed="81"/>
            <rFont val="Tahoma"/>
            <family val="2"/>
            <charset val="238"/>
          </rPr>
          <t>*:</t>
        </r>
        <r>
          <rPr>
            <sz val="8"/>
            <color indexed="81"/>
            <rFont val="Tahoma"/>
            <family val="2"/>
            <charset val="238"/>
          </rPr>
          <t xml:space="preserve">
14 spt x ore didactice/
spt.
</t>
        </r>
      </text>
    </comment>
    <comment ref="I42" authorId="0" shapeId="0" xr:uid="{00000000-0006-0000-0200-000002000000}">
      <text>
        <r>
          <rPr>
            <b/>
            <sz val="8"/>
            <color indexed="81"/>
            <rFont val="Tahoma"/>
            <family val="2"/>
            <charset val="238"/>
          </rPr>
          <t>*:</t>
        </r>
        <r>
          <rPr>
            <sz val="8"/>
            <color indexed="81"/>
            <rFont val="Tahoma"/>
            <family val="2"/>
            <charset val="238"/>
          </rPr>
          <t xml:space="preserve">
560 ore - nr. ore did/sem / 14 spt.</t>
        </r>
      </text>
    </comment>
    <comment ref="J42" authorId="0" shapeId="0" xr:uid="{00000000-0006-0000-0200-000003000000}">
      <text>
        <r>
          <rPr>
            <b/>
            <sz val="8"/>
            <color indexed="81"/>
            <rFont val="Tahoma"/>
            <family val="2"/>
            <charset val="238"/>
          </rPr>
          <t>*:</t>
        </r>
        <r>
          <rPr>
            <sz val="8"/>
            <color indexed="81"/>
            <rFont val="Tahoma"/>
            <family val="2"/>
            <charset val="238"/>
          </rPr>
          <t xml:space="preserve">
14 spt x ore S.I./spt sau 560 - nr. ore did./sem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*</author>
  </authors>
  <commentList>
    <comment ref="H36" authorId="0" shapeId="0" xr:uid="{00000000-0006-0000-0300-000001000000}">
      <text>
        <r>
          <rPr>
            <b/>
            <sz val="8"/>
            <color indexed="81"/>
            <rFont val="Tahoma"/>
            <family val="2"/>
            <charset val="238"/>
          </rPr>
          <t>*:</t>
        </r>
        <r>
          <rPr>
            <sz val="8"/>
            <color indexed="81"/>
            <rFont val="Tahoma"/>
            <family val="2"/>
            <charset val="238"/>
          </rPr>
          <t xml:space="preserve">
14 spt x ore didactice/
spt.
</t>
        </r>
      </text>
    </comment>
    <comment ref="I36" authorId="0" shapeId="0" xr:uid="{00000000-0006-0000-0300-000002000000}">
      <text>
        <r>
          <rPr>
            <b/>
            <sz val="8"/>
            <color indexed="81"/>
            <rFont val="Tahoma"/>
            <family val="2"/>
            <charset val="238"/>
          </rPr>
          <t>*:</t>
        </r>
        <r>
          <rPr>
            <sz val="8"/>
            <color indexed="81"/>
            <rFont val="Tahoma"/>
            <family val="2"/>
            <charset val="238"/>
          </rPr>
          <t xml:space="preserve">
560 ore - nr. ore did/sem / 14 spt.</t>
        </r>
      </text>
    </comment>
    <comment ref="J36" authorId="0" shapeId="0" xr:uid="{00000000-0006-0000-0300-000003000000}">
      <text>
        <r>
          <rPr>
            <b/>
            <sz val="8"/>
            <color indexed="81"/>
            <rFont val="Tahoma"/>
            <family val="2"/>
            <charset val="238"/>
          </rPr>
          <t>*:</t>
        </r>
        <r>
          <rPr>
            <sz val="8"/>
            <color indexed="81"/>
            <rFont val="Tahoma"/>
            <family val="2"/>
            <charset val="238"/>
          </rPr>
          <t xml:space="preserve">
14 spt x ore S.I./spt sau 560 - nr. ore did./sem
</t>
        </r>
      </text>
    </comment>
  </commentList>
</comments>
</file>

<file path=xl/sharedStrings.xml><?xml version="1.0" encoding="utf-8"?>
<sst xmlns="http://schemas.openxmlformats.org/spreadsheetml/2006/main" count="500" uniqueCount="237">
  <si>
    <t>DISCIPLINA</t>
  </si>
  <si>
    <t>Cod disciplină</t>
  </si>
  <si>
    <t>Total /an</t>
  </si>
  <si>
    <t>C</t>
  </si>
  <si>
    <t>P</t>
  </si>
  <si>
    <t>CR.</t>
  </si>
  <si>
    <t>Ore S.I.</t>
  </si>
  <si>
    <t>-</t>
  </si>
  <si>
    <t>Ore Cv.</t>
  </si>
  <si>
    <t>Discipline FACULTATIVE</t>
  </si>
  <si>
    <t>Discipline OBLIGATORII</t>
  </si>
  <si>
    <t>Nr. crt.</t>
  </si>
  <si>
    <t>Plan de învăţământ</t>
  </si>
  <si>
    <t>Nr. spt./sem.</t>
  </si>
  <si>
    <t>Ore S.I./ spt.</t>
  </si>
  <si>
    <t xml:space="preserve">Ore S.I./sem. </t>
  </si>
  <si>
    <t xml:space="preserve">Ore didactice /sem. </t>
  </si>
  <si>
    <t>Nr. ore/ spt.</t>
  </si>
  <si>
    <t>Ore didactice/ spt.</t>
  </si>
  <si>
    <t>TOTAL</t>
  </si>
  <si>
    <t>F.E.</t>
  </si>
  <si>
    <t xml:space="preserve">F.E. </t>
  </si>
  <si>
    <t xml:space="preserve"> </t>
  </si>
  <si>
    <t xml:space="preserve">Ore didactice/ spt. </t>
  </si>
  <si>
    <t>Ore S.I./sem.</t>
  </si>
  <si>
    <t>Ore didactice /sem.</t>
  </si>
  <si>
    <t>Total ore activităţi/ sem.</t>
  </si>
  <si>
    <t>Avizat DECAN,</t>
  </si>
  <si>
    <t>Aprobat RECTOR,</t>
  </si>
  <si>
    <t>S</t>
  </si>
  <si>
    <t>L</t>
  </si>
  <si>
    <t>Discipline OPŢIONALE 1</t>
  </si>
  <si>
    <t>Forma de învățământ: ZI</t>
  </si>
  <si>
    <t>Semestrul 1</t>
  </si>
  <si>
    <t>Semestrul 2</t>
  </si>
  <si>
    <t>EXAMEN de LICENŢĂ</t>
  </si>
  <si>
    <t>E</t>
  </si>
  <si>
    <t>Microbiologie</t>
  </si>
  <si>
    <t>Informatică</t>
  </si>
  <si>
    <t>Biochimie</t>
  </si>
  <si>
    <t>Pedologie</t>
  </si>
  <si>
    <t>Topografie şi desen tehnic</t>
  </si>
  <si>
    <t>Practică</t>
  </si>
  <si>
    <t>Discipline OPŢIONALE I</t>
  </si>
  <si>
    <t>A/R</t>
  </si>
  <si>
    <t>Conducerea tractorului**</t>
  </si>
  <si>
    <t xml:space="preserve">Agrotehnică </t>
  </si>
  <si>
    <t>Cadastru funciar</t>
  </si>
  <si>
    <t xml:space="preserve">Sisteme de agricultură </t>
  </si>
  <si>
    <t>Fiziologia plantelor</t>
  </si>
  <si>
    <t>Îmbunătăţiri funciare (ex+pr)</t>
  </si>
  <si>
    <t>Ecologie şi protecţia mediului</t>
  </si>
  <si>
    <t>Genetică</t>
  </si>
  <si>
    <t>Agrochimie</t>
  </si>
  <si>
    <t>Limbi straine - engleză</t>
  </si>
  <si>
    <t>Irigarea culturilor</t>
  </si>
  <si>
    <t>Marketing</t>
  </si>
  <si>
    <t xml:space="preserve">Fitotehnie </t>
  </si>
  <si>
    <t xml:space="preserve">Management </t>
  </si>
  <si>
    <t>Conducere auto**</t>
  </si>
  <si>
    <t>FACULTATEA: AGRICULTURĂ</t>
  </si>
  <si>
    <t>Domeniul: AGRONOMIE</t>
  </si>
  <si>
    <t>Durata de şcolarizare: 4 ani / 8 semestre</t>
  </si>
  <si>
    <t>Botanică</t>
  </si>
  <si>
    <t>Tehnica experimentala</t>
  </si>
  <si>
    <t xml:space="preserve"> TOTAL</t>
  </si>
  <si>
    <t>Managementul clasei de elevi</t>
  </si>
  <si>
    <t>Instruire asistată de calculator</t>
  </si>
  <si>
    <t>Pr. ped. în înv.preuniv.obligat. (1)</t>
  </si>
  <si>
    <t>Pr. ped. în înv.preuniv.obligat. (2)</t>
  </si>
  <si>
    <t>Limbi străine-franceză</t>
  </si>
  <si>
    <t>Herbologie specială</t>
  </si>
  <si>
    <t>Entomologie</t>
  </si>
  <si>
    <t>Entomologie specială</t>
  </si>
  <si>
    <t>Protecţia pădurilor</t>
  </si>
  <si>
    <t>Sisteme de producţie integrată</t>
  </si>
  <si>
    <t>Strategii de combatere nonpoluantă</t>
  </si>
  <si>
    <t>Control fitosanitar</t>
  </si>
  <si>
    <t>Bioterapie vegetală</t>
  </si>
  <si>
    <t>Economie rurală</t>
  </si>
  <si>
    <t>Specializarea: PROTECȚIA PLANTELOR</t>
  </si>
  <si>
    <t>Specializarea: PROTEŢIA PLANTELOR</t>
  </si>
  <si>
    <t>Limbi străine 2 (engleza, franceza germana)</t>
  </si>
  <si>
    <t>Prof. dr. ing. Alin Cosmin POPESCU</t>
  </si>
  <si>
    <t>Baza energetică şi maşini agricole</t>
  </si>
  <si>
    <t>Matematică și statistică</t>
  </si>
  <si>
    <t>4E+ 3C</t>
  </si>
  <si>
    <t>Limbi străine-germană</t>
  </si>
  <si>
    <t>Prognoză avertizare şi carantină fitosanitară</t>
  </si>
  <si>
    <t>Cultura plantelor furajere</t>
  </si>
  <si>
    <t>Virozele si bacteriozele plantelor</t>
  </si>
  <si>
    <t>Acarieni, nematozi si entomofagi</t>
  </si>
  <si>
    <t>Tehnologii horticole</t>
  </si>
  <si>
    <t>Ameliorarea  plantelor</t>
  </si>
  <si>
    <t>Facultative</t>
  </si>
  <si>
    <t>Fitofarmacie, ecotox si securitatea prod. veg.</t>
  </si>
  <si>
    <t>Fitopatologie( II)</t>
  </si>
  <si>
    <t>Fitopatologie (I)</t>
  </si>
  <si>
    <t>Psihologia educaţiei**</t>
  </si>
  <si>
    <t>Educație fizică**</t>
  </si>
  <si>
    <t>Originea și diversitatea specilor de plante cultivate**</t>
  </si>
  <si>
    <t>Pedagogie I:**</t>
  </si>
  <si>
    <t>Măsuri de finanțare pentru agricultură</t>
  </si>
  <si>
    <t>Teledetecţie și GIS**</t>
  </si>
  <si>
    <t>Pedagogie II**</t>
  </si>
  <si>
    <t>Managementul proiectului**</t>
  </si>
  <si>
    <t>Didactica specialităţii**</t>
  </si>
  <si>
    <t>3E+ 4C</t>
  </si>
  <si>
    <t>Comunicare profesională</t>
  </si>
  <si>
    <t>Bazele antreprenoriatului</t>
  </si>
  <si>
    <t>Antreprenoriat inovativ</t>
  </si>
  <si>
    <t>Microbiologie aplicată în sistemele agricole</t>
  </si>
  <si>
    <t>Protecţia plantelor tropicale**</t>
  </si>
  <si>
    <t>Ecoturism**</t>
  </si>
  <si>
    <t>Agrometeorologie</t>
  </si>
  <si>
    <t>Chimie</t>
  </si>
  <si>
    <t>Consiliere și orientare în carieră</t>
  </si>
  <si>
    <t>Leadership și comportament organizațional</t>
  </si>
  <si>
    <t>Discipline OPTIONALE 1</t>
  </si>
  <si>
    <t>U.S.V. ”Regele Mihai I” din TIMIȘOARA</t>
  </si>
  <si>
    <t>5E+ 2C</t>
  </si>
  <si>
    <t>Data…………….2020</t>
  </si>
  <si>
    <r>
      <t>Durata programului de studii:</t>
    </r>
    <r>
      <rPr>
        <sz val="9"/>
        <rFont val="Calibri"/>
        <family val="2"/>
        <charset val="238"/>
      </rPr>
      <t xml:space="preserve"> </t>
    </r>
    <r>
      <rPr>
        <sz val="9"/>
        <color indexed="8"/>
        <rFont val="Times New Roman"/>
        <family val="1"/>
        <charset val="238"/>
      </rPr>
      <t>4 ani / 8 semestre</t>
    </r>
  </si>
  <si>
    <t>Prof.univ. dr. Cosmin Alin Popescu</t>
  </si>
  <si>
    <t xml:space="preserve">                                           RECTOR,</t>
  </si>
  <si>
    <t>Domeniul de licență: AGRONOMIE</t>
  </si>
  <si>
    <t xml:space="preserve">                                        APROBAT,</t>
  </si>
  <si>
    <t>Facultatea: AGRICULTURĂ</t>
  </si>
  <si>
    <t>Etnolingvistică**</t>
  </si>
  <si>
    <t>Prof. univ. ing. Alin Cosmin Popescu</t>
  </si>
  <si>
    <t>Bioinformatică</t>
  </si>
  <si>
    <t>pentru anul IV de studii, an universitar 2025/2026</t>
  </si>
  <si>
    <t>pentru anul III de studii, an universitar 2025/2026</t>
  </si>
  <si>
    <t>pentru anul II de studii, an universitar 2025/2026</t>
  </si>
  <si>
    <t>Data: ……………….. 2025</t>
  </si>
  <si>
    <t>5E+ 3C+1P</t>
  </si>
  <si>
    <t>pentru anul I de studii, an universitar 2025 / 2026</t>
  </si>
  <si>
    <t>Ciclu de studii: Licență</t>
  </si>
  <si>
    <t xml:space="preserve">Programul de studii:   AGRICULTURĂ       </t>
  </si>
  <si>
    <t>4E+4C +1P</t>
  </si>
  <si>
    <t xml:space="preserve">5E+ 2C+1P </t>
  </si>
  <si>
    <t>Specializarea: AGRICULTURĂ</t>
  </si>
  <si>
    <t>PP.19.DFA.1</t>
  </si>
  <si>
    <t>PP.20.DFA.1</t>
  </si>
  <si>
    <t>PP.21.DFA.2</t>
  </si>
  <si>
    <t>PP.22.DFA.2</t>
  </si>
  <si>
    <t>PP.23.DFA.2</t>
  </si>
  <si>
    <t>PP.24.DFA.2</t>
  </si>
  <si>
    <t>PP.17.DFA.3</t>
  </si>
  <si>
    <t>PP.18.DFA.3</t>
  </si>
  <si>
    <t>PP.20.DFA.3</t>
  </si>
  <si>
    <t>PP.21.DFA.3</t>
  </si>
  <si>
    <t>PP.22.DFA.4</t>
  </si>
  <si>
    <t>PP.23.DFA.4</t>
  </si>
  <si>
    <t>Prof. univ. ing. Florinel IMBREA</t>
  </si>
  <si>
    <t>Etică și integritate</t>
  </si>
  <si>
    <t>3E+ 3C</t>
  </si>
  <si>
    <t>2E+ 4C</t>
  </si>
  <si>
    <t>PP.01.DF.DOB.1</t>
  </si>
  <si>
    <t>PP.02.DS.DOB.1</t>
  </si>
  <si>
    <t>PP.04.DF.DOB.1</t>
  </si>
  <si>
    <t>PP.05.DF.DOB.1</t>
  </si>
  <si>
    <t>PP.06.DS.DOB.1</t>
  </si>
  <si>
    <t>PP.07.DF.DOB.1</t>
  </si>
  <si>
    <t>PP.09.DS.DOB.2</t>
  </si>
  <si>
    <t>PP.11.DF.DOB.2</t>
  </si>
  <si>
    <t>PP.12.DS.DOB.2</t>
  </si>
  <si>
    <t>PP.13.DF.DOB.2</t>
  </si>
  <si>
    <t>PP.14.DS.DOB.2</t>
  </si>
  <si>
    <t>PP.01.DS.DOB.3</t>
  </si>
  <si>
    <t>PP.02.DS.DOB.3</t>
  </si>
  <si>
    <t>PP.03.DS.DOB.3</t>
  </si>
  <si>
    <t>PP.04.DS.DOB.3</t>
  </si>
  <si>
    <t>PP.05.DS.DOB.3</t>
  </si>
  <si>
    <t>PP.06.DS,DOB.3</t>
  </si>
  <si>
    <t>PP.07.DS.DOB.4</t>
  </si>
  <si>
    <t>PP.08.DS.DOB.4</t>
  </si>
  <si>
    <t>PP.09.DS.DOB.4</t>
  </si>
  <si>
    <t>PP.11.DC.DOB.4</t>
  </si>
  <si>
    <t>PP.12.DS.DOB.4</t>
  </si>
  <si>
    <t>PP.13.DS.DOB.4</t>
  </si>
  <si>
    <t>PP.14.DS.DOB.4</t>
  </si>
  <si>
    <t>PP.15.DC.DOB.3</t>
  </si>
  <si>
    <t>PP.16.DC.DOB.3</t>
  </si>
  <si>
    <t>PP.16.DC.DOP.2</t>
  </si>
  <si>
    <t>PP.17.DC.DOP.2</t>
  </si>
  <si>
    <t xml:space="preserve"> PP.18.DC.DOP.2</t>
  </si>
  <si>
    <t>PP.01.DS.DOB.05</t>
  </si>
  <si>
    <r>
      <t xml:space="preserve">Notă: </t>
    </r>
    <r>
      <rPr>
        <sz val="6"/>
        <rFont val="Verdana"/>
        <family val="2"/>
        <charset val="238"/>
      </rPr>
      <t xml:space="preserve">C - nr. ore curs /spt; S - nr. ore seminar / L - nr. ore lucrări practice / laborator /spt.; P - nr. ore proiect /spt.; Ore Cv - ore convenţionale; CR - credite; Ore S.I.- ore pt. studiu individual; F.E. - formă de evaluare: E - examen; C - colocviu; P - proiect; Cod disciplină:  X - abrevierea specializării / nr. ordine al disciplinei/ categoria formativă a disciplinei: DF - fundamentală; DC - complementară; DS - de specialitate/ DOB - disciplină obligatorie/ DOP disciplină otionala/ DFA disciplină facultativă/ semestrul: 1-8 (ex. 01. pentru o disciplina cu ore în primul semestru; 02. pentru o disciplina cu ore în al doilea semestru)                         </t>
    </r>
  </si>
  <si>
    <t>PP.19.DFA.3</t>
  </si>
  <si>
    <t>PP.02.DS.DOB.5</t>
  </si>
  <si>
    <t>PP.03.DS.DOB.5</t>
  </si>
  <si>
    <t>PP.04.DS.DOB.5</t>
  </si>
  <si>
    <t>PP.05.DS.DOB.5</t>
  </si>
  <si>
    <t>PP.06.DS.DOB.5</t>
  </si>
  <si>
    <t>PP.07.DS.DOB.5</t>
  </si>
  <si>
    <t>PP.08.DS.DOB.6</t>
  </si>
  <si>
    <t>PP.09.DS.DOB.6</t>
  </si>
  <si>
    <t>PP.10.DS.DOB.6</t>
  </si>
  <si>
    <t>PP.11.DS.DOB.6</t>
  </si>
  <si>
    <t>PP.12.DS.DOB.6</t>
  </si>
  <si>
    <t>PP.13.DS.DOB.6</t>
  </si>
  <si>
    <t>PP.14.DS.DOP.6</t>
  </si>
  <si>
    <t>PP.15.DS.DOP.6</t>
  </si>
  <si>
    <t>PP.16.DC.DOP.6</t>
  </si>
  <si>
    <t>PP.17.DC.DOP.6</t>
  </si>
  <si>
    <t>PP.19.DC.DFA.5</t>
  </si>
  <si>
    <t>PP.20.DC.DFA.5</t>
  </si>
  <si>
    <t>PP.21.DC.DFA.5</t>
  </si>
  <si>
    <t>PP.22.DC.DFA.6</t>
  </si>
  <si>
    <t>PP.23.DC.DFA.6</t>
  </si>
  <si>
    <t>PP.24.DS.DFA.6</t>
  </si>
  <si>
    <t>PP.25.DC.DFA.6</t>
  </si>
  <si>
    <t>Elaborare proiect de diplomă</t>
  </si>
  <si>
    <t>PP.01D.S.DOB.7</t>
  </si>
  <si>
    <t>PP.02.DS.DOB.7</t>
  </si>
  <si>
    <t>PP.03.DS.DOB.7</t>
  </si>
  <si>
    <t>PP.04.DS.DOB.7</t>
  </si>
  <si>
    <t>PP.05.DS.DOB.7</t>
  </si>
  <si>
    <t>PP.06.DS.DOB.7</t>
  </si>
  <si>
    <t>PP.07.DS.DOB.8</t>
  </si>
  <si>
    <t>PP.08.DS.DOB.8</t>
  </si>
  <si>
    <t>PP.09.DS.DOB.8</t>
  </si>
  <si>
    <t>PP.10.DS.DOB.8</t>
  </si>
  <si>
    <t>PP.11.DS.DOB.8</t>
  </si>
  <si>
    <t>PP.12.DS.DOB.8</t>
  </si>
  <si>
    <t>PP.13.DS.DOB.8</t>
  </si>
  <si>
    <t>PP.14.DC.DOP.8</t>
  </si>
  <si>
    <t>PP.15.DC.DFA.7</t>
  </si>
  <si>
    <t>PP.16.DC.DFA.8</t>
  </si>
  <si>
    <t>PP.17.DC.DFA.8</t>
  </si>
  <si>
    <t>PP.03.DF.DOB.1</t>
  </si>
  <si>
    <t>PP.10.DF.DOB.2</t>
  </si>
  <si>
    <t>PP.08.DS.DOB.2</t>
  </si>
  <si>
    <t>PP.10.DS.DOB.4</t>
  </si>
  <si>
    <t>an inv 25-26</t>
  </si>
  <si>
    <t>Data: 08.07.2025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</si>
</sst>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6" x14ac:knownFonts="1">
    <font>
      <sz val="10"/>
      <name val="Arial"/>
      <charset val="238"/>
    </font>
    <font>
      <sz val="8"/>
      <name val="Verdana"/>
      <family val="2"/>
      <charset val="238"/>
    </font>
    <font>
      <b/>
      <sz val="8"/>
      <name val="Verdana"/>
      <family val="2"/>
      <charset val="238"/>
    </font>
    <font>
      <b/>
      <sz val="8"/>
      <color indexed="16"/>
      <name val="Verdana"/>
      <family val="2"/>
      <charset val="238"/>
    </font>
    <font>
      <b/>
      <sz val="8"/>
      <color indexed="12"/>
      <name val="Verdana"/>
      <family val="2"/>
      <charset val="238"/>
    </font>
    <font>
      <sz val="8"/>
      <color indexed="16"/>
      <name val="Verdana"/>
      <family val="2"/>
      <charset val="238"/>
    </font>
    <font>
      <sz val="8"/>
      <color indexed="12"/>
      <name val="Verdana"/>
      <family val="2"/>
      <charset val="238"/>
    </font>
    <font>
      <b/>
      <i/>
      <sz val="8"/>
      <name val="Verdana"/>
      <family val="2"/>
      <charset val="238"/>
    </font>
    <font>
      <sz val="10"/>
      <name val="Verdana"/>
      <family val="2"/>
      <charset val="238"/>
    </font>
    <font>
      <sz val="8"/>
      <name val="Arial"/>
      <family val="2"/>
      <charset val="238"/>
    </font>
    <font>
      <b/>
      <sz val="10"/>
      <name val="Verdana"/>
      <family val="2"/>
      <charset val="238"/>
    </font>
    <font>
      <sz val="6"/>
      <name val="Verdana"/>
      <family val="2"/>
      <charset val="238"/>
    </font>
    <font>
      <b/>
      <sz val="6"/>
      <name val="Verdana"/>
      <family val="2"/>
      <charset val="238"/>
    </font>
    <font>
      <b/>
      <sz val="5"/>
      <name val="Verdana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Verdana"/>
      <family val="2"/>
    </font>
    <font>
      <sz val="10"/>
      <name val="Arial"/>
      <family val="2"/>
      <charset val="238"/>
    </font>
    <font>
      <sz val="8"/>
      <name val="Verdana"/>
      <family val="2"/>
    </font>
    <font>
      <b/>
      <sz val="10"/>
      <name val="Verdana"/>
      <family val="2"/>
    </font>
    <font>
      <sz val="7"/>
      <name val="Verdana"/>
      <family val="2"/>
      <charset val="238"/>
    </font>
    <font>
      <b/>
      <sz val="7"/>
      <name val="Verdana"/>
      <family val="2"/>
      <charset val="238"/>
    </font>
    <font>
      <sz val="7"/>
      <name val="Arial"/>
      <family val="2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7"/>
      <name val="Verdana"/>
      <family val="2"/>
    </font>
    <font>
      <b/>
      <sz val="7"/>
      <name val="Arial"/>
      <family val="2"/>
    </font>
    <font>
      <sz val="7"/>
      <name val="Arial"/>
      <family val="2"/>
      <charset val="238"/>
    </font>
    <font>
      <b/>
      <sz val="8"/>
      <color rgb="FF3333FF"/>
      <name val="Verdana"/>
      <family val="2"/>
      <charset val="238"/>
    </font>
    <font>
      <sz val="8"/>
      <color indexed="16"/>
      <name val="Verdana"/>
      <family val="2"/>
    </font>
    <font>
      <sz val="6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16"/>
      <name val="Verdana"/>
      <family val="2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6"/>
      <color rgb="FF5136F2"/>
      <name val="Verdana"/>
      <family val="2"/>
      <charset val="238"/>
    </font>
    <font>
      <b/>
      <sz val="7"/>
      <color rgb="FFC00000"/>
      <name val="Verdana"/>
      <family val="2"/>
      <charset val="238"/>
    </font>
    <font>
      <sz val="7"/>
      <color rgb="FF0066FF"/>
      <name val="Verdana"/>
      <family val="2"/>
      <charset val="238"/>
    </font>
    <font>
      <b/>
      <sz val="8"/>
      <color rgb="FF0066FF"/>
      <name val="Verdana"/>
      <family val="2"/>
      <charset val="238"/>
    </font>
    <font>
      <sz val="8"/>
      <color indexed="8"/>
      <name val="Arial"/>
      <family val="2"/>
      <charset val="238"/>
    </font>
    <font>
      <sz val="9"/>
      <color rgb="FF000000"/>
      <name val="Times New Roman"/>
      <family val="1"/>
      <charset val="238"/>
    </font>
    <font>
      <sz val="9"/>
      <name val="Calibri"/>
      <family val="2"/>
      <charset val="238"/>
    </font>
    <font>
      <sz val="9"/>
      <color indexed="8"/>
      <name val="Times New Roman"/>
      <family val="1"/>
      <charset val="238"/>
    </font>
    <font>
      <sz val="8"/>
      <color indexed="12"/>
      <name val="Arial"/>
      <family val="2"/>
      <charset val="238"/>
    </font>
    <font>
      <sz val="8"/>
      <color indexed="16"/>
      <name val="Arial"/>
      <family val="2"/>
      <charset val="238"/>
    </font>
    <font>
      <b/>
      <sz val="6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7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346">
    <xf numFmtId="0" fontId="0" fillId="0" borderId="0" xfId="0"/>
    <xf numFmtId="0" fontId="9" fillId="0" borderId="0" xfId="0" applyFont="1"/>
    <xf numFmtId="0" fontId="11" fillId="0" borderId="0" xfId="0" applyFont="1" applyAlignment="1">
      <alignment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textRotation="90" wrapText="1"/>
    </xf>
    <xf numFmtId="0" fontId="13" fillId="0" borderId="2" xfId="0" applyFont="1" applyBorder="1" applyAlignment="1">
      <alignment horizontal="center" vertical="center" textRotation="90" wrapText="1"/>
    </xf>
    <xf numFmtId="0" fontId="8" fillId="0" borderId="0" xfId="0" applyFont="1" applyAlignment="1">
      <alignment horizontal="justify"/>
    </xf>
    <xf numFmtId="0" fontId="19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11" fillId="3" borderId="2" xfId="0" applyFont="1" applyFill="1" applyBorder="1" applyAlignment="1">
      <alignment horizontal="center" vertical="center" textRotation="90" wrapText="1"/>
    </xf>
    <xf numFmtId="0" fontId="18" fillId="0" borderId="0" xfId="0" applyFont="1"/>
    <xf numFmtId="0" fontId="20" fillId="0" borderId="0" xfId="0" applyFont="1"/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0" fillId="0" borderId="2" xfId="0" applyBorder="1"/>
    <xf numFmtId="0" fontId="27" fillId="0" borderId="2" xfId="0" applyFont="1" applyBorder="1" applyAlignment="1">
      <alignment horizontal="center" vertical="center" textRotation="90" wrapText="1"/>
    </xf>
    <xf numFmtId="0" fontId="27" fillId="3" borderId="2" xfId="0" applyFont="1" applyFill="1" applyBorder="1" applyAlignment="1">
      <alignment horizontal="center" vertical="center" textRotation="90" wrapText="1"/>
    </xf>
    <xf numFmtId="0" fontId="28" fillId="0" borderId="2" xfId="0" applyFont="1" applyBorder="1" applyAlignment="1">
      <alignment horizontal="center" vertical="center" textRotation="90" wrapText="1"/>
    </xf>
    <xf numFmtId="0" fontId="29" fillId="0" borderId="0" xfId="0" applyFont="1"/>
    <xf numFmtId="0" fontId="32" fillId="0" borderId="0" xfId="0" applyFont="1" applyAlignment="1">
      <alignment vertical="top" wrapText="1"/>
    </xf>
    <xf numFmtId="0" fontId="33" fillId="0" borderId="0" xfId="0" applyFont="1" applyAlignment="1">
      <alignment horizontal="left" vertical="top" wrapText="1"/>
    </xf>
    <xf numFmtId="0" fontId="27" fillId="0" borderId="0" xfId="0" applyFont="1" applyAlignment="1">
      <alignment vertical="top" wrapText="1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31" fillId="0" borderId="0" xfId="0" applyFont="1"/>
    <xf numFmtId="0" fontId="31" fillId="0" borderId="0" xfId="0" applyFont="1" applyAlignment="1">
      <alignment vertical="top" wrapText="1"/>
    </xf>
    <xf numFmtId="0" fontId="9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justify"/>
    </xf>
    <xf numFmtId="0" fontId="9" fillId="0" borderId="2" xfId="0" applyFont="1" applyBorder="1" applyAlignment="1">
      <alignment horizontal="center"/>
    </xf>
    <xf numFmtId="0" fontId="25" fillId="0" borderId="2" xfId="0" applyFont="1" applyBorder="1"/>
    <xf numFmtId="0" fontId="31" fillId="0" borderId="0" xfId="0" applyFont="1" applyAlignment="1">
      <alignment horizontal="center"/>
    </xf>
    <xf numFmtId="0" fontId="1" fillId="0" borderId="2" xfId="0" applyFont="1" applyBorder="1" applyAlignment="1">
      <alignment horizontal="left" vertical="top" wrapText="1"/>
    </xf>
    <xf numFmtId="0" fontId="28" fillId="0" borderId="2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46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46" fillId="0" borderId="2" xfId="0" applyFont="1" applyBorder="1" applyAlignment="1">
      <alignment horizontal="justify" vertical="center" wrapText="1"/>
    </xf>
    <xf numFmtId="0" fontId="9" fillId="0" borderId="2" xfId="0" applyFont="1" applyBorder="1"/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top" wrapText="1"/>
    </xf>
    <xf numFmtId="0" fontId="19" fillId="0" borderId="2" xfId="0" applyFont="1" applyBorder="1"/>
    <xf numFmtId="0" fontId="46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justify" vertical="center" wrapText="1"/>
    </xf>
    <xf numFmtId="0" fontId="46" fillId="0" borderId="2" xfId="0" applyFont="1" applyBorder="1" applyAlignment="1">
      <alignment horizontal="justify" vertical="center"/>
    </xf>
    <xf numFmtId="0" fontId="47" fillId="0" borderId="0" xfId="0" applyFont="1"/>
    <xf numFmtId="0" fontId="37" fillId="0" borderId="2" xfId="0" applyFont="1" applyBorder="1"/>
    <xf numFmtId="0" fontId="37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justify"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left" vertical="center"/>
    </xf>
    <xf numFmtId="0" fontId="37" fillId="0" borderId="2" xfId="0" applyFont="1" applyBorder="1" applyAlignment="1">
      <alignment horizontal="left" vertical="center" wrapText="1"/>
    </xf>
    <xf numFmtId="0" fontId="34" fillId="0" borderId="2" xfId="0" applyFont="1" applyBorder="1" applyAlignment="1">
      <alignment horizontal="center" vertical="center" wrapText="1"/>
    </xf>
    <xf numFmtId="0" fontId="38" fillId="0" borderId="0" xfId="0" applyFont="1"/>
    <xf numFmtId="0" fontId="2" fillId="4" borderId="2" xfId="0" applyFont="1" applyFill="1" applyBorder="1" applyAlignment="1">
      <alignment horizontal="center" vertical="top" wrapText="1"/>
    </xf>
    <xf numFmtId="0" fontId="1" fillId="0" borderId="2" xfId="0" applyFont="1" applyBorder="1"/>
    <xf numFmtId="0" fontId="12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top" wrapText="1"/>
    </xf>
    <xf numFmtId="0" fontId="34" fillId="0" borderId="2" xfId="0" applyFont="1" applyBorder="1"/>
    <xf numFmtId="0" fontId="28" fillId="2" borderId="2" xfId="0" applyFont="1" applyFill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 wrapText="1"/>
    </xf>
    <xf numFmtId="1" fontId="38" fillId="0" borderId="2" xfId="0" applyNumberFormat="1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vertical="center" wrapText="1"/>
    </xf>
    <xf numFmtId="1" fontId="9" fillId="0" borderId="2" xfId="0" applyNumberFormat="1" applyFont="1" applyBorder="1"/>
    <xf numFmtId="1" fontId="38" fillId="0" borderId="2" xfId="0" applyNumberFormat="1" applyFont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5" borderId="2" xfId="0" applyNumberFormat="1" applyFont="1" applyFill="1" applyBorder="1" applyAlignment="1">
      <alignment horizontal="center" vertical="center" wrapText="1"/>
    </xf>
    <xf numFmtId="1" fontId="54" fillId="0" borderId="2" xfId="0" applyNumberFormat="1" applyFont="1" applyBorder="1" applyAlignment="1">
      <alignment horizontal="center" vertical="center" wrapText="1"/>
    </xf>
    <xf numFmtId="1" fontId="53" fillId="0" borderId="2" xfId="0" applyNumberFormat="1" applyFont="1" applyBorder="1" applyAlignment="1">
      <alignment horizontal="center" vertical="center" wrapText="1"/>
    </xf>
    <xf numFmtId="1" fontId="53" fillId="0" borderId="2" xfId="0" applyNumberFormat="1" applyFont="1" applyBorder="1" applyAlignment="1">
      <alignment vertical="center" wrapText="1"/>
    </xf>
    <xf numFmtId="1" fontId="54" fillId="0" borderId="2" xfId="0" applyNumberFormat="1" applyFont="1" applyBorder="1" applyAlignment="1">
      <alignment horizontal="center" vertical="center"/>
    </xf>
    <xf numFmtId="1" fontId="54" fillId="0" borderId="2" xfId="0" applyNumberFormat="1" applyFont="1" applyBorder="1" applyAlignment="1">
      <alignment horizontal="center"/>
    </xf>
    <xf numFmtId="1" fontId="54" fillId="0" borderId="2" xfId="0" applyNumberFormat="1" applyFont="1" applyBorder="1"/>
    <xf numFmtId="1" fontId="9" fillId="5" borderId="2" xfId="0" applyNumberFormat="1" applyFont="1" applyFill="1" applyBorder="1" applyAlignment="1">
      <alignment horizontal="center" vertical="center"/>
    </xf>
    <xf numFmtId="1" fontId="38" fillId="5" borderId="2" xfId="0" applyNumberFormat="1" applyFont="1" applyFill="1" applyBorder="1" applyAlignment="1">
      <alignment horizontal="center" vertical="center" wrapText="1"/>
    </xf>
    <xf numFmtId="1" fontId="50" fillId="5" borderId="2" xfId="0" applyNumberFormat="1" applyFont="1" applyFill="1" applyBorder="1" applyAlignment="1">
      <alignment horizontal="center" vertical="center" wrapText="1"/>
    </xf>
    <xf numFmtId="1" fontId="9" fillId="5" borderId="2" xfId="0" applyNumberFormat="1" applyFont="1" applyFill="1" applyBorder="1" applyAlignment="1">
      <alignment horizontal="center"/>
    </xf>
    <xf numFmtId="1" fontId="0" fillId="0" borderId="2" xfId="0" applyNumberFormat="1" applyBorder="1"/>
    <xf numFmtId="1" fontId="51" fillId="5" borderId="2" xfId="0" applyNumberFormat="1" applyFont="1" applyFill="1" applyBorder="1" applyAlignment="1">
      <alignment horizontal="center" vertical="center" wrapText="1"/>
    </xf>
    <xf numFmtId="1" fontId="37" fillId="0" borderId="2" xfId="0" applyNumberFormat="1" applyFont="1" applyBorder="1"/>
    <xf numFmtId="1" fontId="5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1" fontId="35" fillId="0" borderId="2" xfId="0" applyNumberFormat="1" applyFont="1" applyBorder="1" applyAlignment="1">
      <alignment horizontal="center" vertical="center" wrapText="1"/>
    </xf>
    <xf numFmtId="1" fontId="36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1" fontId="2" fillId="4" borderId="2" xfId="0" applyNumberFormat="1" applyFont="1" applyFill="1" applyBorder="1" applyAlignment="1">
      <alignment vertical="top" wrapText="1"/>
    </xf>
    <xf numFmtId="1" fontId="25" fillId="0" borderId="2" xfId="0" applyNumberFormat="1" applyFont="1" applyBorder="1" applyAlignment="1">
      <alignment horizontal="center" vertical="center" wrapText="1"/>
    </xf>
    <xf numFmtId="1" fontId="39" fillId="0" borderId="2" xfId="0" applyNumberFormat="1" applyFont="1" applyBorder="1" applyAlignment="1">
      <alignment horizontal="center" vertical="center" wrapText="1"/>
    </xf>
    <xf numFmtId="1" fontId="45" fillId="0" borderId="2" xfId="0" applyNumberFormat="1" applyFont="1" applyBorder="1" applyAlignment="1">
      <alignment horizontal="center" vertical="center" wrapText="1"/>
    </xf>
    <xf numFmtId="1" fontId="21" fillId="0" borderId="2" xfId="0" applyNumberFormat="1" applyFont="1" applyBorder="1"/>
    <xf numFmtId="1" fontId="17" fillId="0" borderId="2" xfId="0" applyNumberFormat="1" applyFont="1" applyBorder="1"/>
    <xf numFmtId="1" fontId="1" fillId="0" borderId="2" xfId="0" applyNumberFormat="1" applyFont="1" applyBorder="1" applyAlignment="1">
      <alignment horizontal="center" vertical="top" wrapText="1"/>
    </xf>
    <xf numFmtId="1" fontId="5" fillId="0" borderId="2" xfId="0" applyNumberFormat="1" applyFont="1" applyBorder="1" applyAlignment="1">
      <alignment horizontal="center" vertical="top" wrapText="1"/>
    </xf>
    <xf numFmtId="1" fontId="2" fillId="0" borderId="2" xfId="0" applyNumberFormat="1" applyFont="1" applyBorder="1" applyAlignment="1">
      <alignment horizontal="center" vertical="top" wrapText="1"/>
    </xf>
    <xf numFmtId="1" fontId="6" fillId="0" borderId="2" xfId="0" applyNumberFormat="1" applyFont="1" applyBorder="1" applyAlignment="1">
      <alignment horizontal="center" vertical="top" wrapText="1"/>
    </xf>
    <xf numFmtId="1" fontId="25" fillId="3" borderId="2" xfId="0" applyNumberFormat="1" applyFont="1" applyFill="1" applyBorder="1" applyAlignment="1">
      <alignment horizontal="center" vertical="center" wrapText="1"/>
    </xf>
    <xf numFmtId="1" fontId="27" fillId="0" borderId="2" xfId="0" applyNumberFormat="1" applyFont="1" applyBorder="1" applyAlignment="1">
      <alignment horizontal="center" vertical="center" wrapText="1"/>
    </xf>
    <xf numFmtId="1" fontId="43" fillId="0" borderId="2" xfId="0" applyNumberFormat="1" applyFont="1" applyBorder="1" applyAlignment="1">
      <alignment horizontal="center" vertical="center" wrapText="1"/>
    </xf>
    <xf numFmtId="1" fontId="44" fillId="0" borderId="2" xfId="0" applyNumberFormat="1" applyFont="1" applyBorder="1" applyAlignment="1">
      <alignment horizontal="center" vertical="center" wrapText="1"/>
    </xf>
    <xf numFmtId="1" fontId="28" fillId="0" borderId="2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" fontId="38" fillId="0" borderId="4" xfId="0" applyNumberFormat="1" applyFont="1" applyBorder="1" applyAlignment="1">
      <alignment horizontal="center" vertical="center" wrapText="1"/>
    </xf>
    <xf numFmtId="1" fontId="38" fillId="0" borderId="5" xfId="0" applyNumberFormat="1" applyFont="1" applyBorder="1" applyAlignment="1">
      <alignment horizontal="center" vertical="center" wrapText="1"/>
    </xf>
    <xf numFmtId="1" fontId="9" fillId="0" borderId="4" xfId="0" applyNumberFormat="1" applyFont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164" fontId="38" fillId="0" borderId="2" xfId="0" applyNumberFormat="1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164" fontId="9" fillId="5" borderId="2" xfId="0" applyNumberFormat="1" applyFont="1" applyFill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9" fillId="0" borderId="5" xfId="0" applyFont="1" applyBorder="1"/>
    <xf numFmtId="164" fontId="9" fillId="0" borderId="3" xfId="0" applyNumberFormat="1" applyFont="1" applyBorder="1" applyAlignment="1">
      <alignment horizontal="center" vertical="center" wrapText="1"/>
    </xf>
    <xf numFmtId="1" fontId="9" fillId="0" borderId="5" xfId="0" applyNumberFormat="1" applyFont="1" applyBorder="1" applyAlignment="1">
      <alignment horizontal="center" vertical="center" wrapText="1"/>
    </xf>
    <xf numFmtId="1" fontId="38" fillId="0" borderId="18" xfId="0" applyNumberFormat="1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/>
    </xf>
    <xf numFmtId="164" fontId="9" fillId="0" borderId="2" xfId="0" applyNumberFormat="1" applyFont="1" applyBorder="1"/>
    <xf numFmtId="0" fontId="9" fillId="0" borderId="0" xfId="0" applyFont="1" applyAlignment="1">
      <alignment horizontal="center"/>
    </xf>
    <xf numFmtId="1" fontId="38" fillId="0" borderId="8" xfId="0" applyNumberFormat="1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vertical="center" wrapText="1"/>
    </xf>
    <xf numFmtId="1" fontId="9" fillId="0" borderId="15" xfId="0" applyNumberFormat="1" applyFont="1" applyBorder="1" applyAlignment="1">
      <alignment horizontal="center" vertical="center" wrapText="1"/>
    </xf>
    <xf numFmtId="1" fontId="38" fillId="0" borderId="19" xfId="0" applyNumberFormat="1" applyFont="1" applyBorder="1" applyAlignment="1">
      <alignment horizontal="center" vertical="center" wrapText="1"/>
    </xf>
    <xf numFmtId="164" fontId="9" fillId="0" borderId="18" xfId="0" applyNumberFormat="1" applyFont="1" applyBorder="1" applyAlignment="1">
      <alignment horizontal="center" vertical="center" wrapText="1"/>
    </xf>
    <xf numFmtId="1" fontId="38" fillId="0" borderId="15" xfId="0" applyNumberFormat="1" applyFont="1" applyBorder="1" applyAlignment="1">
      <alignment horizontal="center" vertical="center" wrapText="1"/>
    </xf>
    <xf numFmtId="164" fontId="38" fillId="0" borderId="15" xfId="0" applyNumberFormat="1" applyFont="1" applyBorder="1" applyAlignment="1">
      <alignment vertical="center" wrapText="1"/>
    </xf>
    <xf numFmtId="1" fontId="9" fillId="0" borderId="15" xfId="0" applyNumberFormat="1" applyFont="1" applyBorder="1" applyAlignment="1">
      <alignment vertical="center" wrapText="1"/>
    </xf>
    <xf numFmtId="164" fontId="38" fillId="0" borderId="19" xfId="0" applyNumberFormat="1" applyFont="1" applyBorder="1" applyAlignment="1">
      <alignment horizontal="center" vertical="center" wrapText="1"/>
    </xf>
    <xf numFmtId="164" fontId="38" fillId="0" borderId="18" xfId="0" applyNumberFormat="1" applyFont="1" applyBorder="1" applyAlignment="1">
      <alignment horizontal="center" vertical="center" wrapText="1"/>
    </xf>
    <xf numFmtId="164" fontId="38" fillId="0" borderId="15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top" wrapText="1"/>
    </xf>
    <xf numFmtId="1" fontId="38" fillId="0" borderId="25" xfId="0" applyNumberFormat="1" applyFont="1" applyBorder="1" applyAlignment="1">
      <alignment horizontal="center" vertical="center" wrapText="1"/>
    </xf>
    <xf numFmtId="1" fontId="38" fillId="0" borderId="28" xfId="0" applyNumberFormat="1" applyFont="1" applyBorder="1" applyAlignment="1">
      <alignment horizontal="center" vertical="center" wrapText="1"/>
    </xf>
    <xf numFmtId="1" fontId="38" fillId="0" borderId="3" xfId="0" applyNumberFormat="1" applyFont="1" applyBorder="1" applyAlignment="1">
      <alignment horizontal="center" vertical="center" wrapText="1"/>
    </xf>
    <xf numFmtId="164" fontId="19" fillId="0" borderId="2" xfId="0" applyNumberFormat="1" applyFont="1" applyBorder="1"/>
    <xf numFmtId="164" fontId="9" fillId="0" borderId="8" xfId="0" applyNumberFormat="1" applyFont="1" applyBorder="1" applyAlignment="1">
      <alignment horizontal="center" vertical="center" wrapText="1"/>
    </xf>
    <xf numFmtId="1" fontId="38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/>
    </xf>
    <xf numFmtId="1" fontId="9" fillId="0" borderId="4" xfId="0" applyNumberFormat="1" applyFont="1" applyBorder="1" applyAlignment="1">
      <alignment horizontal="center" vertical="center"/>
    </xf>
    <xf numFmtId="1" fontId="38" fillId="0" borderId="29" xfId="0" applyNumberFormat="1" applyFont="1" applyBorder="1" applyAlignment="1">
      <alignment horizontal="center" vertical="center" wrapText="1"/>
    </xf>
    <xf numFmtId="1" fontId="9" fillId="0" borderId="29" xfId="0" applyNumberFormat="1" applyFont="1" applyBorder="1" applyAlignment="1">
      <alignment horizontal="center" vertical="center" wrapText="1"/>
    </xf>
    <xf numFmtId="1" fontId="9" fillId="0" borderId="25" xfId="0" applyNumberFormat="1" applyFont="1" applyBorder="1" applyAlignment="1">
      <alignment horizontal="center" vertical="center" wrapText="1"/>
    </xf>
    <xf numFmtId="1" fontId="9" fillId="0" borderId="26" xfId="0" applyNumberFormat="1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1" fontId="9" fillId="0" borderId="0" xfId="0" applyNumberFormat="1" applyFont="1"/>
    <xf numFmtId="0" fontId="37" fillId="0" borderId="3" xfId="0" applyFont="1" applyBorder="1" applyAlignment="1">
      <alignment horizontal="center" vertical="center" wrapText="1"/>
    </xf>
    <xf numFmtId="1" fontId="38" fillId="0" borderId="30" xfId="0" applyNumberFormat="1" applyFont="1" applyBorder="1" applyAlignment="1">
      <alignment horizontal="center" vertical="center" wrapText="1"/>
    </xf>
    <xf numFmtId="1" fontId="38" fillId="4" borderId="6" xfId="0" applyNumberFormat="1" applyFont="1" applyFill="1" applyBorder="1" applyAlignment="1">
      <alignment horizontal="center" vertical="center" wrapText="1"/>
    </xf>
    <xf numFmtId="1" fontId="38" fillId="4" borderId="8" xfId="0" applyNumberFormat="1" applyFont="1" applyFill="1" applyBorder="1" applyAlignment="1">
      <alignment horizontal="center" vertical="center" wrapText="1"/>
    </xf>
    <xf numFmtId="1" fontId="38" fillId="4" borderId="1" xfId="0" applyNumberFormat="1" applyFont="1" applyFill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37" fillId="0" borderId="25" xfId="0" applyFont="1" applyBorder="1"/>
    <xf numFmtId="1" fontId="53" fillId="0" borderId="15" xfId="0" applyNumberFormat="1" applyFont="1" applyBorder="1" applyAlignment="1">
      <alignment horizontal="center" vertical="center" wrapText="1"/>
    </xf>
    <xf numFmtId="1" fontId="53" fillId="0" borderId="5" xfId="0" applyNumberFormat="1" applyFont="1" applyBorder="1" applyAlignment="1">
      <alignment horizontal="center" vertical="center" wrapText="1"/>
    </xf>
    <xf numFmtId="1" fontId="54" fillId="0" borderId="5" xfId="0" applyNumberFormat="1" applyFont="1" applyBorder="1" applyAlignment="1">
      <alignment horizontal="center" vertical="center" wrapText="1"/>
    </xf>
    <xf numFmtId="1" fontId="53" fillId="0" borderId="25" xfId="0" applyNumberFormat="1" applyFont="1" applyBorder="1" applyAlignment="1">
      <alignment horizontal="center" vertical="center" wrapText="1"/>
    </xf>
    <xf numFmtId="1" fontId="54" fillId="0" borderId="3" xfId="0" applyNumberFormat="1" applyFont="1" applyBorder="1" applyAlignment="1">
      <alignment horizontal="center" vertical="center" wrapText="1"/>
    </xf>
    <xf numFmtId="164" fontId="54" fillId="0" borderId="25" xfId="0" applyNumberFormat="1" applyFont="1" applyBorder="1" applyAlignment="1">
      <alignment horizontal="center"/>
    </xf>
    <xf numFmtId="164" fontId="54" fillId="0" borderId="0" xfId="0" applyNumberFormat="1" applyFont="1" applyAlignment="1">
      <alignment horizontal="center" vertical="center" wrapText="1"/>
    </xf>
    <xf numFmtId="0" fontId="54" fillId="0" borderId="25" xfId="0" applyFont="1" applyBorder="1"/>
    <xf numFmtId="164" fontId="54" fillId="0" borderId="14" xfId="0" applyNumberFormat="1" applyFont="1" applyBorder="1" applyAlignment="1">
      <alignment horizontal="center" vertical="center" wrapText="1"/>
    </xf>
    <xf numFmtId="0" fontId="54" fillId="0" borderId="28" xfId="0" applyFont="1" applyBorder="1"/>
    <xf numFmtId="0" fontId="54" fillId="0" borderId="24" xfId="0" applyFont="1" applyBorder="1" applyAlignment="1">
      <alignment horizontal="center" vertical="center"/>
    </xf>
    <xf numFmtId="164" fontId="53" fillId="0" borderId="14" xfId="0" applyNumberFormat="1" applyFont="1" applyBorder="1" applyAlignment="1">
      <alignment horizontal="center" vertical="center"/>
    </xf>
    <xf numFmtId="164" fontId="54" fillId="0" borderId="14" xfId="0" applyNumberFormat="1" applyFont="1" applyBorder="1" applyAlignment="1">
      <alignment horizontal="center" vertical="center"/>
    </xf>
    <xf numFmtId="164" fontId="53" fillId="0" borderId="25" xfId="0" applyNumberFormat="1" applyFont="1" applyBorder="1" applyAlignment="1">
      <alignment horizontal="center" vertical="center"/>
    </xf>
    <xf numFmtId="0" fontId="54" fillId="0" borderId="25" xfId="0" applyFont="1" applyBorder="1" applyAlignment="1">
      <alignment horizontal="center" vertical="center"/>
    </xf>
    <xf numFmtId="164" fontId="54" fillId="0" borderId="25" xfId="0" applyNumberFormat="1" applyFont="1" applyBorder="1" applyAlignment="1">
      <alignment horizontal="center" vertical="center"/>
    </xf>
    <xf numFmtId="164" fontId="54" fillId="0" borderId="35" xfId="0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left" vertical="center" wrapText="1"/>
    </xf>
    <xf numFmtId="1" fontId="54" fillId="0" borderId="1" xfId="0" applyNumberFormat="1" applyFont="1" applyBorder="1" applyAlignment="1">
      <alignment horizontal="center" vertical="center" wrapText="1"/>
    </xf>
    <xf numFmtId="1" fontId="54" fillId="0" borderId="4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1" fontId="54" fillId="0" borderId="4" xfId="0" applyNumberFormat="1" applyFont="1" applyBorder="1" applyAlignment="1">
      <alignment horizontal="center" vertical="center"/>
    </xf>
    <xf numFmtId="1" fontId="54" fillId="0" borderId="19" xfId="0" applyNumberFormat="1" applyFont="1" applyBorder="1" applyAlignment="1">
      <alignment horizontal="center" vertical="center" wrapText="1"/>
    </xf>
    <xf numFmtId="1" fontId="54" fillId="0" borderId="0" xfId="0" applyNumberFormat="1" applyFont="1" applyAlignment="1">
      <alignment horizontal="center"/>
    </xf>
    <xf numFmtId="1" fontId="54" fillId="0" borderId="24" xfId="0" applyNumberFormat="1" applyFont="1" applyBorder="1" applyAlignment="1">
      <alignment horizontal="center" vertical="center"/>
    </xf>
    <xf numFmtId="1" fontId="54" fillId="0" borderId="25" xfId="0" applyNumberFormat="1" applyFont="1" applyBorder="1" applyAlignment="1">
      <alignment horizontal="center" vertical="center"/>
    </xf>
    <xf numFmtId="1" fontId="54" fillId="0" borderId="15" xfId="0" applyNumberFormat="1" applyFont="1" applyBorder="1" applyAlignment="1">
      <alignment horizontal="center" vertical="center"/>
    </xf>
    <xf numFmtId="1" fontId="54" fillId="0" borderId="14" xfId="0" applyNumberFormat="1" applyFont="1" applyBorder="1" applyAlignment="1">
      <alignment horizontal="center" vertical="center"/>
    </xf>
    <xf numFmtId="1" fontId="54" fillId="0" borderId="5" xfId="0" applyNumberFormat="1" applyFont="1" applyBorder="1" applyAlignment="1">
      <alignment horizontal="center" vertical="center"/>
    </xf>
    <xf numFmtId="1" fontId="54" fillId="0" borderId="15" xfId="0" applyNumberFormat="1" applyFont="1" applyBorder="1" applyAlignment="1">
      <alignment horizontal="center" vertical="center" wrapText="1"/>
    </xf>
    <xf numFmtId="1" fontId="54" fillId="0" borderId="4" xfId="0" applyNumberFormat="1" applyFont="1" applyBorder="1" applyAlignment="1">
      <alignment horizontal="center"/>
    </xf>
    <xf numFmtId="0" fontId="9" fillId="0" borderId="24" xfId="0" applyFont="1" applyBorder="1" applyAlignment="1">
      <alignment horizontal="center" vertical="center"/>
    </xf>
    <xf numFmtId="0" fontId="46" fillId="0" borderId="5" xfId="0" applyFont="1" applyBorder="1" applyAlignment="1">
      <alignment horizontal="justify" vertical="center" wrapText="1"/>
    </xf>
    <xf numFmtId="0" fontId="9" fillId="0" borderId="5" xfId="0" applyFont="1" applyBorder="1" applyAlignment="1">
      <alignment vertical="center" wrapText="1"/>
    </xf>
    <xf numFmtId="0" fontId="9" fillId="0" borderId="4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/>
    </xf>
    <xf numFmtId="0" fontId="9" fillId="3" borderId="29" xfId="0" applyFont="1" applyFill="1" applyBorder="1" applyAlignment="1">
      <alignment horizontal="left" vertical="center"/>
    </xf>
    <xf numFmtId="0" fontId="9" fillId="0" borderId="4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 wrapText="1"/>
    </xf>
    <xf numFmtId="0" fontId="30" fillId="0" borderId="0" xfId="0" applyFont="1" applyAlignment="1">
      <alignment horizontal="center" vertical="top" wrapText="1"/>
    </xf>
    <xf numFmtId="0" fontId="26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6" fillId="0" borderId="0" xfId="0" applyFont="1" applyAlignment="1">
      <alignment horizontal="center" vertical="top" wrapText="1"/>
    </xf>
    <xf numFmtId="0" fontId="18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  <xf numFmtId="0" fontId="26" fillId="0" borderId="0" xfId="0" applyFont="1" applyAlignment="1">
      <alignment horizontal="center"/>
    </xf>
    <xf numFmtId="0" fontId="38" fillId="4" borderId="3" xfId="0" applyFont="1" applyFill="1" applyBorder="1" applyAlignment="1">
      <alignment horizontal="center" vertical="top" wrapText="1"/>
    </xf>
    <xf numFmtId="0" fontId="38" fillId="4" borderId="2" xfId="0" applyFont="1" applyFill="1" applyBorder="1" applyAlignment="1">
      <alignment horizontal="center" vertical="top" wrapText="1"/>
    </xf>
    <xf numFmtId="0" fontId="38" fillId="4" borderId="1" xfId="0" applyFont="1" applyFill="1" applyBorder="1" applyAlignment="1">
      <alignment horizontal="center" vertical="top" wrapText="1"/>
    </xf>
    <xf numFmtId="0" fontId="38" fillId="4" borderId="22" xfId="0" applyFont="1" applyFill="1" applyBorder="1" applyAlignment="1">
      <alignment horizontal="center" vertical="center" wrapText="1"/>
    </xf>
    <xf numFmtId="0" fontId="38" fillId="4" borderId="21" xfId="0" applyFont="1" applyFill="1" applyBorder="1" applyAlignment="1">
      <alignment horizontal="center" vertical="center" wrapText="1"/>
    </xf>
    <xf numFmtId="0" fontId="38" fillId="4" borderId="20" xfId="0" applyFont="1" applyFill="1" applyBorder="1" applyAlignment="1">
      <alignment horizontal="center" vertical="center" wrapText="1"/>
    </xf>
    <xf numFmtId="0" fontId="38" fillId="4" borderId="7" xfId="0" applyFont="1" applyFill="1" applyBorder="1" applyAlignment="1">
      <alignment horizontal="center" vertical="top" wrapText="1"/>
    </xf>
    <xf numFmtId="0" fontId="38" fillId="4" borderId="17" xfId="0" applyFont="1" applyFill="1" applyBorder="1" applyAlignment="1">
      <alignment horizontal="center" vertical="top" wrapText="1"/>
    </xf>
    <xf numFmtId="0" fontId="38" fillId="4" borderId="16" xfId="0" applyFont="1" applyFill="1" applyBorder="1" applyAlignment="1">
      <alignment horizontal="center" vertical="top" wrapText="1"/>
    </xf>
    <xf numFmtId="164" fontId="38" fillId="4" borderId="7" xfId="0" applyNumberFormat="1" applyFont="1" applyFill="1" applyBorder="1" applyAlignment="1">
      <alignment horizontal="center" vertical="center" wrapText="1"/>
    </xf>
    <xf numFmtId="164" fontId="38" fillId="4" borderId="8" xfId="0" applyNumberFormat="1" applyFont="1" applyFill="1" applyBorder="1" applyAlignment="1">
      <alignment horizontal="center" vertical="center" wrapText="1"/>
    </xf>
    <xf numFmtId="164" fontId="38" fillId="4" borderId="6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top" wrapText="1"/>
    </xf>
    <xf numFmtId="1" fontId="38" fillId="0" borderId="28" xfId="0" applyNumberFormat="1" applyFont="1" applyBorder="1" applyAlignment="1">
      <alignment horizontal="center" vertical="center" wrapText="1"/>
    </xf>
    <xf numFmtId="1" fontId="38" fillId="0" borderId="23" xfId="0" applyNumberFormat="1" applyFont="1" applyBorder="1" applyAlignment="1">
      <alignment horizontal="center" vertical="center" wrapText="1"/>
    </xf>
    <xf numFmtId="1" fontId="38" fillId="2" borderId="27" xfId="0" applyNumberFormat="1" applyFont="1" applyFill="1" applyBorder="1" applyAlignment="1">
      <alignment horizontal="center" vertical="center" wrapText="1"/>
    </xf>
    <xf numFmtId="1" fontId="38" fillId="2" borderId="17" xfId="0" applyNumberFormat="1" applyFont="1" applyFill="1" applyBorder="1" applyAlignment="1">
      <alignment horizontal="center" vertical="center" wrapText="1"/>
    </xf>
    <xf numFmtId="1" fontId="38" fillId="2" borderId="26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1" fontId="38" fillId="0" borderId="2" xfId="0" applyNumberFormat="1" applyFont="1" applyBorder="1" applyAlignment="1">
      <alignment horizontal="center" vertical="center" wrapText="1"/>
    </xf>
    <xf numFmtId="1" fontId="38" fillId="0" borderId="25" xfId="0" applyNumberFormat="1" applyFont="1" applyBorder="1" applyAlignment="1">
      <alignment horizontal="center" vertical="center" wrapText="1"/>
    </xf>
    <xf numFmtId="0" fontId="38" fillId="0" borderId="29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64" fontId="38" fillId="0" borderId="2" xfId="0" applyNumberFormat="1" applyFont="1" applyBorder="1" applyAlignment="1">
      <alignment horizontal="center" vertical="center" wrapText="1"/>
    </xf>
    <xf numFmtId="0" fontId="38" fillId="0" borderId="25" xfId="0" applyFont="1" applyBorder="1" applyAlignment="1">
      <alignment horizontal="center" vertical="center" wrapText="1"/>
    </xf>
    <xf numFmtId="0" fontId="38" fillId="0" borderId="9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38" fillId="0" borderId="11" xfId="0" applyFont="1" applyBorder="1" applyAlignment="1">
      <alignment horizontal="center" vertical="center" wrapText="1"/>
    </xf>
    <xf numFmtId="0" fontId="38" fillId="0" borderId="13" xfId="0" applyFont="1" applyBorder="1" applyAlignment="1">
      <alignment horizontal="center" vertical="center" wrapText="1"/>
    </xf>
    <xf numFmtId="0" fontId="38" fillId="0" borderId="12" xfId="0" applyFont="1" applyBorder="1" applyAlignment="1">
      <alignment horizontal="center" vertical="center" wrapText="1"/>
    </xf>
    <xf numFmtId="0" fontId="38" fillId="4" borderId="8" xfId="0" applyFont="1" applyFill="1" applyBorder="1" applyAlignment="1">
      <alignment horizontal="center" vertical="top" wrapText="1"/>
    </xf>
    <xf numFmtId="0" fontId="38" fillId="4" borderId="6" xfId="0" applyFont="1" applyFill="1" applyBorder="1" applyAlignment="1">
      <alignment horizontal="center" vertical="top" wrapText="1"/>
    </xf>
    <xf numFmtId="0" fontId="38" fillId="4" borderId="7" xfId="0" applyFont="1" applyFill="1" applyBorder="1" applyAlignment="1">
      <alignment horizontal="center" vertical="center" wrapText="1"/>
    </xf>
    <xf numFmtId="0" fontId="38" fillId="4" borderId="8" xfId="0" applyFont="1" applyFill="1" applyBorder="1" applyAlignment="1">
      <alignment horizontal="center" vertical="center" wrapText="1"/>
    </xf>
    <xf numFmtId="0" fontId="38" fillId="4" borderId="6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30" fillId="0" borderId="0" xfId="0" applyFont="1"/>
    <xf numFmtId="0" fontId="17" fillId="0" borderId="0" xfId="0" applyFont="1"/>
    <xf numFmtId="0" fontId="31" fillId="0" borderId="0" xfId="0" applyFont="1"/>
    <xf numFmtId="0" fontId="21" fillId="0" borderId="0" xfId="0" applyFont="1"/>
    <xf numFmtId="0" fontId="16" fillId="0" borderId="0" xfId="0" applyFont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/>
    <xf numFmtId="0" fontId="19" fillId="0" borderId="0" xfId="0" applyFont="1"/>
    <xf numFmtId="0" fontId="30" fillId="0" borderId="0" xfId="0" applyFont="1" applyAlignment="1">
      <alignment horizontal="center" vertical="center"/>
    </xf>
    <xf numFmtId="0" fontId="38" fillId="0" borderId="0" xfId="0" applyFont="1"/>
    <xf numFmtId="0" fontId="9" fillId="0" borderId="1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5" fillId="0" borderId="34" xfId="0" applyFont="1" applyBorder="1" applyAlignment="1">
      <alignment horizontal="center" vertical="center" wrapText="1"/>
    </xf>
    <xf numFmtId="0" fontId="19" fillId="0" borderId="17" xfId="0" applyFont="1" applyBorder="1"/>
    <xf numFmtId="0" fontId="19" fillId="0" borderId="16" xfId="0" applyFont="1" applyBorder="1"/>
    <xf numFmtId="0" fontId="19" fillId="0" borderId="33" xfId="0" applyFont="1" applyBorder="1"/>
    <xf numFmtId="0" fontId="19" fillId="0" borderId="32" xfId="0" applyFont="1" applyBorder="1"/>
    <xf numFmtId="0" fontId="19" fillId="0" borderId="31" xfId="0" applyFont="1" applyBorder="1"/>
    <xf numFmtId="1" fontId="53" fillId="0" borderId="25" xfId="0" applyNumberFormat="1" applyFont="1" applyBorder="1" applyAlignment="1">
      <alignment horizontal="center" vertical="center" wrapText="1"/>
    </xf>
    <xf numFmtId="1" fontId="53" fillId="0" borderId="15" xfId="0" applyNumberFormat="1" applyFont="1" applyBorder="1" applyAlignment="1">
      <alignment horizontal="center" vertical="center" wrapText="1"/>
    </xf>
    <xf numFmtId="1" fontId="53" fillId="0" borderId="2" xfId="1" applyNumberFormat="1" applyFont="1" applyFill="1" applyBorder="1" applyAlignment="1">
      <alignment horizontal="center" vertical="center" wrapText="1"/>
    </xf>
    <xf numFmtId="1" fontId="38" fillId="0" borderId="29" xfId="0" applyNumberFormat="1" applyFont="1" applyBorder="1" applyAlignment="1">
      <alignment horizontal="center" vertical="center" wrapText="1"/>
    </xf>
    <xf numFmtId="1" fontId="38" fillId="0" borderId="18" xfId="0" applyNumberFormat="1" applyFont="1" applyBorder="1" applyAlignment="1">
      <alignment horizontal="center" vertical="center" wrapText="1"/>
    </xf>
    <xf numFmtId="1" fontId="53" fillId="0" borderId="5" xfId="0" applyNumberFormat="1" applyFont="1" applyBorder="1" applyAlignment="1">
      <alignment horizontal="center" vertical="center" wrapText="1"/>
    </xf>
    <xf numFmtId="1" fontId="53" fillId="0" borderId="2" xfId="0" applyNumberFormat="1" applyFont="1" applyBorder="1" applyAlignment="1">
      <alignment horizontal="center" vertical="center" wrapText="1"/>
    </xf>
    <xf numFmtId="1" fontId="53" fillId="0" borderId="28" xfId="0" applyNumberFormat="1" applyFont="1" applyBorder="1" applyAlignment="1">
      <alignment horizontal="center" vertical="center" wrapText="1"/>
    </xf>
    <xf numFmtId="1" fontId="53" fillId="0" borderId="30" xfId="0" applyNumberFormat="1" applyFont="1" applyBorder="1" applyAlignment="1">
      <alignment horizontal="center" vertical="center" wrapText="1"/>
    </xf>
    <xf numFmtId="1" fontId="53" fillId="2" borderId="7" xfId="0" applyNumberFormat="1" applyFont="1" applyFill="1" applyBorder="1" applyAlignment="1">
      <alignment horizontal="center" vertical="center" wrapText="1"/>
    </xf>
    <xf numFmtId="1" fontId="53" fillId="2" borderId="8" xfId="0" applyNumberFormat="1" applyFont="1" applyFill="1" applyBorder="1" applyAlignment="1">
      <alignment horizontal="center" vertical="center" wrapText="1"/>
    </xf>
    <xf numFmtId="1" fontId="53" fillId="2" borderId="5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top" wrapText="1"/>
    </xf>
    <xf numFmtId="1" fontId="53" fillId="0" borderId="29" xfId="0" applyNumberFormat="1" applyFont="1" applyBorder="1" applyAlignment="1">
      <alignment horizontal="center" vertical="center" wrapText="1"/>
    </xf>
    <xf numFmtId="1" fontId="53" fillId="0" borderId="18" xfId="0" applyNumberFormat="1" applyFont="1" applyBorder="1" applyAlignment="1">
      <alignment horizontal="center" vertical="center" wrapText="1"/>
    </xf>
    <xf numFmtId="1" fontId="52" fillId="4" borderId="7" xfId="0" applyNumberFormat="1" applyFont="1" applyFill="1" applyBorder="1" applyAlignment="1">
      <alignment horizontal="center" vertical="center" wrapText="1"/>
    </xf>
    <xf numFmtId="1" fontId="52" fillId="4" borderId="8" xfId="0" applyNumberFormat="1" applyFont="1" applyFill="1" applyBorder="1" applyAlignment="1">
      <alignment horizontal="center" vertical="center" wrapText="1"/>
    </xf>
    <xf numFmtId="1" fontId="52" fillId="4" borderId="6" xfId="0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52" fillId="4" borderId="8" xfId="0" applyFont="1" applyFill="1" applyBorder="1" applyAlignment="1">
      <alignment horizontal="center" vertical="center" wrapText="1"/>
    </xf>
    <xf numFmtId="0" fontId="52" fillId="4" borderId="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21" fillId="0" borderId="0" xfId="0" applyFont="1" applyAlignment="1">
      <alignment horizontal="left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top" wrapText="1"/>
    </xf>
    <xf numFmtId="0" fontId="2" fillId="4" borderId="8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top" wrapText="1"/>
    </xf>
    <xf numFmtId="1" fontId="2" fillId="4" borderId="2" xfId="0" applyNumberFormat="1" applyFont="1" applyFill="1" applyBorder="1" applyAlignment="1">
      <alignment horizontal="center" vertical="top" wrapText="1"/>
    </xf>
    <xf numFmtId="0" fontId="21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" fontId="2" fillId="4" borderId="2" xfId="0" applyNumberFormat="1" applyFont="1" applyFill="1" applyBorder="1" applyAlignment="1">
      <alignment horizontal="center" vertical="center" wrapText="1"/>
    </xf>
    <xf numFmtId="1" fontId="28" fillId="4" borderId="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2">
    <cellStyle name="Normal" xfId="0" builtinId="0"/>
    <cellStyle name="Percent 2" xfId="1" xr:uid="{00000000-0005-0000-0000-000001000000}"/>
  </cellStyles>
  <dxfs count="0"/>
  <tableStyles count="0" defaultTableStyle="TableStyleMedium2" defaultPivotStyle="PivotStyleLight16"/>
  <colors>
    <mruColors>
      <color rgb="FF0066FF"/>
      <color rgb="FF5136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43</xdr:row>
      <xdr:rowOff>171450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40290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5"/>
  <sheetViews>
    <sheetView topLeftCell="A25" zoomScale="130" zoomScaleNormal="130" zoomScaleSheetLayoutView="122" workbookViewId="0">
      <selection activeCell="B43" sqref="B43:C43"/>
    </sheetView>
  </sheetViews>
  <sheetFormatPr defaultRowHeight="13.5" customHeight="1" x14ac:dyDescent="0.2"/>
  <cols>
    <col min="1" max="1" width="4.5703125" customWidth="1"/>
    <col min="2" max="2" width="26.5703125" customWidth="1"/>
    <col min="3" max="3" width="13.7109375" customWidth="1"/>
    <col min="4" max="4" width="5.5703125" customWidth="1"/>
    <col min="5" max="7" width="5" customWidth="1"/>
    <col min="8" max="8" width="7.5703125" customWidth="1"/>
    <col min="9" max="11" width="5" customWidth="1"/>
    <col min="12" max="13" width="4.42578125" customWidth="1"/>
    <col min="14" max="14" width="3.7109375" customWidth="1"/>
    <col min="15" max="15" width="3.42578125" customWidth="1"/>
    <col min="16" max="17" width="6.42578125" customWidth="1"/>
    <col min="18" max="18" width="7.28515625" customWidth="1"/>
    <col min="19" max="19" width="6.5703125" customWidth="1"/>
    <col min="20" max="20" width="10.5703125" customWidth="1"/>
    <col min="21" max="21" width="5.42578125" customWidth="1"/>
    <col min="22" max="22" width="7.42578125" customWidth="1"/>
  </cols>
  <sheetData>
    <row r="1" spans="1:22" s="13" customFormat="1" ht="14.25" customHeight="1" x14ac:dyDescent="0.2">
      <c r="A1" s="261" t="s">
        <v>119</v>
      </c>
      <c r="B1" s="261"/>
      <c r="C1" s="261"/>
      <c r="D1" s="261"/>
      <c r="E1" s="19"/>
      <c r="F1" s="12"/>
      <c r="G1" s="12"/>
      <c r="H1" s="12"/>
      <c r="I1" s="12"/>
    </row>
    <row r="2" spans="1:22" s="13" customFormat="1" ht="14.25" customHeight="1" x14ac:dyDescent="0.2">
      <c r="A2" s="261" t="s">
        <v>127</v>
      </c>
      <c r="B2" s="261"/>
      <c r="C2" s="261"/>
      <c r="D2" s="261"/>
      <c r="E2" s="19"/>
      <c r="F2" s="12"/>
      <c r="G2" s="12"/>
      <c r="H2" s="12"/>
      <c r="I2" s="12"/>
      <c r="N2" s="262" t="s">
        <v>126</v>
      </c>
      <c r="O2" s="262"/>
      <c r="P2" s="262"/>
      <c r="Q2" s="262"/>
      <c r="R2" s="262"/>
      <c r="S2" s="262"/>
      <c r="T2" s="262"/>
      <c r="U2" s="262"/>
      <c r="V2" s="262"/>
    </row>
    <row r="3" spans="1:22" s="13" customFormat="1" ht="14.25" customHeight="1" x14ac:dyDescent="0.2">
      <c r="A3" s="263" t="s">
        <v>125</v>
      </c>
      <c r="B3" s="263"/>
      <c r="C3" s="263"/>
      <c r="D3" s="263"/>
      <c r="F3" s="12"/>
      <c r="G3" s="12"/>
      <c r="H3" s="12"/>
      <c r="I3" s="12"/>
      <c r="N3" s="264" t="s">
        <v>124</v>
      </c>
      <c r="O3" s="264"/>
      <c r="P3" s="264"/>
      <c r="Q3" s="264"/>
      <c r="R3" s="264"/>
      <c r="S3" s="264"/>
      <c r="T3" s="264"/>
      <c r="U3" s="264"/>
      <c r="V3" s="264"/>
    </row>
    <row r="4" spans="1:22" s="13" customFormat="1" ht="14.25" customHeight="1" x14ac:dyDescent="0.2">
      <c r="A4" s="263" t="s">
        <v>138</v>
      </c>
      <c r="B4" s="263"/>
      <c r="C4" s="263"/>
      <c r="D4" s="263"/>
      <c r="F4" s="12"/>
      <c r="G4" s="12"/>
      <c r="H4" s="12"/>
      <c r="I4" s="12"/>
      <c r="O4" s="260" t="s">
        <v>123</v>
      </c>
      <c r="P4" s="260"/>
      <c r="Q4" s="260"/>
      <c r="R4" s="260"/>
      <c r="S4" s="260"/>
      <c r="T4" s="260"/>
      <c r="U4" s="260"/>
    </row>
    <row r="5" spans="1:22" s="13" customFormat="1" ht="14.25" customHeight="1" x14ac:dyDescent="0.2">
      <c r="A5" s="263" t="s">
        <v>137</v>
      </c>
      <c r="B5" s="263"/>
      <c r="C5" s="263"/>
      <c r="D5" s="263"/>
      <c r="F5" s="16"/>
      <c r="G5" s="16"/>
      <c r="H5" s="16"/>
      <c r="I5" s="16"/>
      <c r="N5" s="264"/>
      <c r="O5" s="264"/>
      <c r="P5" s="264"/>
      <c r="Q5" s="264"/>
      <c r="R5" s="264"/>
      <c r="S5" s="264"/>
      <c r="T5" s="264"/>
      <c r="U5" s="264"/>
      <c r="V5" s="264"/>
    </row>
    <row r="6" spans="1:22" s="13" customFormat="1" ht="14.25" customHeight="1" x14ac:dyDescent="0.2">
      <c r="A6" s="61" t="s">
        <v>122</v>
      </c>
      <c r="B6" s="35"/>
      <c r="C6" s="35"/>
      <c r="D6" s="35"/>
      <c r="F6" s="16"/>
      <c r="G6" s="16"/>
      <c r="H6" s="16"/>
      <c r="I6" s="16"/>
      <c r="N6" s="14"/>
      <c r="O6" s="14"/>
      <c r="P6" s="14"/>
      <c r="Q6" s="14"/>
      <c r="R6" s="14"/>
      <c r="S6" s="14"/>
      <c r="T6" s="14"/>
      <c r="U6" s="14"/>
      <c r="V6" s="14"/>
    </row>
    <row r="7" spans="1:22" s="13" customFormat="1" ht="14.25" customHeight="1" x14ac:dyDescent="0.2">
      <c r="A7" s="263" t="s">
        <v>32</v>
      </c>
      <c r="B7" s="263"/>
      <c r="C7" s="263"/>
      <c r="D7" s="263"/>
      <c r="E7" s="14"/>
      <c r="F7" s="14"/>
      <c r="G7" s="14"/>
      <c r="H7" s="14"/>
      <c r="I7" s="14"/>
      <c r="R7" s="13" t="s">
        <v>121</v>
      </c>
      <c r="T7" s="13">
        <v>2025</v>
      </c>
    </row>
    <row r="8" spans="1:22" s="1" customFormat="1" ht="14.25" customHeight="1" x14ac:dyDescent="0.2">
      <c r="A8" s="265" t="s">
        <v>12</v>
      </c>
      <c r="B8" s="265"/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65"/>
      <c r="V8" s="265"/>
    </row>
    <row r="9" spans="1:22" s="1" customFormat="1" ht="15" customHeight="1" x14ac:dyDescent="0.2">
      <c r="A9" s="21"/>
      <c r="B9" s="265" t="s">
        <v>136</v>
      </c>
      <c r="C9" s="265"/>
      <c r="D9" s="265"/>
      <c r="E9" s="265"/>
      <c r="F9" s="265"/>
      <c r="G9" s="265"/>
      <c r="H9" s="265"/>
      <c r="I9" s="265"/>
      <c r="J9" s="265"/>
      <c r="K9" s="265"/>
      <c r="L9" s="265"/>
      <c r="M9" s="265"/>
      <c r="N9" s="265"/>
      <c r="O9" s="265"/>
      <c r="P9" s="265"/>
      <c r="Q9" s="265"/>
      <c r="R9" s="265"/>
      <c r="S9" s="265"/>
      <c r="T9" s="265"/>
      <c r="U9" s="265"/>
      <c r="V9" s="265"/>
    </row>
    <row r="10" spans="1:22" ht="10.5" customHeight="1" thickBot="1" x14ac:dyDescent="0.25"/>
    <row r="11" spans="1:22" ht="12" customHeight="1" x14ac:dyDescent="0.2">
      <c r="A11" s="266" t="s">
        <v>11</v>
      </c>
      <c r="B11" s="268" t="s">
        <v>0</v>
      </c>
      <c r="C11" s="269" t="s">
        <v>1</v>
      </c>
      <c r="D11" s="250" t="s">
        <v>33</v>
      </c>
      <c r="E11" s="251"/>
      <c r="F11" s="251"/>
      <c r="G11" s="251"/>
      <c r="H11" s="251"/>
      <c r="I11" s="251"/>
      <c r="J11" s="251"/>
      <c r="K11" s="252"/>
      <c r="L11" s="250" t="s">
        <v>34</v>
      </c>
      <c r="M11" s="251"/>
      <c r="N11" s="251"/>
      <c r="O11" s="251"/>
      <c r="P11" s="251"/>
      <c r="Q11" s="251"/>
      <c r="R11" s="251"/>
      <c r="S11" s="253"/>
      <c r="T11" s="254" t="s">
        <v>2</v>
      </c>
      <c r="U11" s="251"/>
      <c r="V11" s="252"/>
    </row>
    <row r="12" spans="1:22" ht="24" customHeight="1" x14ac:dyDescent="0.2">
      <c r="A12" s="267"/>
      <c r="B12" s="246"/>
      <c r="C12" s="270"/>
      <c r="D12" s="39" t="s">
        <v>3</v>
      </c>
      <c r="E12" s="38" t="s">
        <v>29</v>
      </c>
      <c r="F12" s="38" t="s">
        <v>30</v>
      </c>
      <c r="G12" s="38" t="s">
        <v>4</v>
      </c>
      <c r="H12" s="38" t="s">
        <v>8</v>
      </c>
      <c r="I12" s="38" t="s">
        <v>5</v>
      </c>
      <c r="J12" s="38" t="s">
        <v>6</v>
      </c>
      <c r="K12" s="37" t="s">
        <v>20</v>
      </c>
      <c r="L12" s="39" t="s">
        <v>3</v>
      </c>
      <c r="M12" s="38" t="s">
        <v>29</v>
      </c>
      <c r="N12" s="38" t="s">
        <v>30</v>
      </c>
      <c r="O12" s="38" t="s">
        <v>4</v>
      </c>
      <c r="P12" s="38" t="s">
        <v>8</v>
      </c>
      <c r="Q12" s="38" t="s">
        <v>5</v>
      </c>
      <c r="R12" s="38" t="s">
        <v>6</v>
      </c>
      <c r="S12" s="48" t="s">
        <v>21</v>
      </c>
      <c r="T12" s="50" t="s">
        <v>8</v>
      </c>
      <c r="U12" s="38" t="s">
        <v>5</v>
      </c>
      <c r="V12" s="37" t="s">
        <v>6</v>
      </c>
    </row>
    <row r="13" spans="1:22" ht="12" customHeight="1" x14ac:dyDescent="0.2">
      <c r="A13" s="228" t="s">
        <v>10</v>
      </c>
      <c r="B13" s="255"/>
      <c r="C13" s="256"/>
      <c r="D13" s="257"/>
      <c r="E13" s="258"/>
      <c r="F13" s="258"/>
      <c r="G13" s="258"/>
      <c r="H13" s="258"/>
      <c r="I13" s="258"/>
      <c r="J13" s="258"/>
      <c r="K13" s="258"/>
      <c r="L13" s="258"/>
      <c r="M13" s="258"/>
      <c r="N13" s="258"/>
      <c r="O13" s="258"/>
      <c r="P13" s="258"/>
      <c r="Q13" s="258"/>
      <c r="R13" s="258"/>
      <c r="S13" s="258"/>
      <c r="T13" s="258"/>
      <c r="U13" s="258"/>
      <c r="V13" s="259"/>
    </row>
    <row r="14" spans="1:22" ht="12" customHeight="1" x14ac:dyDescent="0.2">
      <c r="A14" s="50">
        <v>1</v>
      </c>
      <c r="B14" s="53" t="s">
        <v>114</v>
      </c>
      <c r="C14" s="37" t="s">
        <v>158</v>
      </c>
      <c r="D14" s="136">
        <v>2</v>
      </c>
      <c r="E14" s="81"/>
      <c r="F14" s="81">
        <v>2</v>
      </c>
      <c r="G14" s="130"/>
      <c r="H14" s="82">
        <f t="shared" ref="H14:H20" si="0">(D14*2+SUM(E14:G14)*1)*14</f>
        <v>84</v>
      </c>
      <c r="I14" s="81">
        <v>5</v>
      </c>
      <c r="J14" s="82">
        <f t="shared" ref="J14:J20" si="1">I14*12.13</f>
        <v>60.650000000000006</v>
      </c>
      <c r="K14" s="128" t="s">
        <v>36</v>
      </c>
      <c r="L14" s="132"/>
      <c r="M14" s="130"/>
      <c r="N14" s="130"/>
      <c r="O14" s="130"/>
      <c r="P14" s="129"/>
      <c r="Q14" s="130"/>
      <c r="R14" s="129"/>
      <c r="S14" s="128"/>
      <c r="T14" s="155">
        <f t="shared" ref="T14:T20" si="2">H14</f>
        <v>84</v>
      </c>
      <c r="U14" s="81">
        <v>5</v>
      </c>
      <c r="V14" s="82">
        <f t="shared" ref="V14:V20" si="3">J14</f>
        <v>60.650000000000006</v>
      </c>
    </row>
    <row r="15" spans="1:22" ht="12" customHeight="1" x14ac:dyDescent="0.2">
      <c r="A15" s="50">
        <f t="shared" ref="A15:A24" si="4">A14+1</f>
        <v>2</v>
      </c>
      <c r="B15" s="53" t="s">
        <v>84</v>
      </c>
      <c r="C15" s="37" t="s">
        <v>159</v>
      </c>
      <c r="D15" s="136">
        <v>2</v>
      </c>
      <c r="E15" s="81"/>
      <c r="F15" s="81">
        <v>2</v>
      </c>
      <c r="G15" s="130"/>
      <c r="H15" s="82">
        <f t="shared" si="0"/>
        <v>84</v>
      </c>
      <c r="I15" s="81">
        <v>5</v>
      </c>
      <c r="J15" s="82">
        <f t="shared" si="1"/>
        <v>60.650000000000006</v>
      </c>
      <c r="K15" s="128" t="s">
        <v>36</v>
      </c>
      <c r="L15" s="135"/>
      <c r="M15" s="130"/>
      <c r="N15" s="130"/>
      <c r="O15" s="130"/>
      <c r="P15" s="129"/>
      <c r="Q15" s="130"/>
      <c r="R15" s="129"/>
      <c r="S15" s="128"/>
      <c r="T15" s="155">
        <f t="shared" si="2"/>
        <v>84</v>
      </c>
      <c r="U15" s="81">
        <v>5</v>
      </c>
      <c r="V15" s="82">
        <f t="shared" si="3"/>
        <v>60.650000000000006</v>
      </c>
    </row>
    <row r="16" spans="1:22" ht="14.25" customHeight="1" x14ac:dyDescent="0.2">
      <c r="A16" s="50">
        <f t="shared" si="4"/>
        <v>3</v>
      </c>
      <c r="B16" s="59" t="s">
        <v>63</v>
      </c>
      <c r="C16" s="37" t="s">
        <v>231</v>
      </c>
      <c r="D16" s="136">
        <v>2</v>
      </c>
      <c r="E16" s="81"/>
      <c r="F16" s="81">
        <v>2</v>
      </c>
      <c r="G16" s="130"/>
      <c r="H16" s="82">
        <f t="shared" si="0"/>
        <v>84</v>
      </c>
      <c r="I16" s="81">
        <v>5</v>
      </c>
      <c r="J16" s="82">
        <f t="shared" si="1"/>
        <v>60.650000000000006</v>
      </c>
      <c r="K16" s="128" t="s">
        <v>36</v>
      </c>
      <c r="L16" s="132"/>
      <c r="M16" s="130"/>
      <c r="N16" s="130"/>
      <c r="O16" s="130"/>
      <c r="P16" s="129"/>
      <c r="Q16" s="130"/>
      <c r="R16" s="129"/>
      <c r="S16" s="130"/>
      <c r="T16" s="155">
        <f t="shared" si="2"/>
        <v>84</v>
      </c>
      <c r="U16" s="81">
        <v>5</v>
      </c>
      <c r="V16" s="82">
        <f t="shared" si="3"/>
        <v>60.650000000000006</v>
      </c>
    </row>
    <row r="17" spans="1:22" ht="12" customHeight="1" x14ac:dyDescent="0.2">
      <c r="A17" s="50">
        <f t="shared" si="4"/>
        <v>4</v>
      </c>
      <c r="B17" s="53" t="s">
        <v>85</v>
      </c>
      <c r="C17" s="37" t="s">
        <v>160</v>
      </c>
      <c r="D17" s="136">
        <v>1</v>
      </c>
      <c r="E17" s="81">
        <v>2</v>
      </c>
      <c r="F17" s="81"/>
      <c r="G17" s="130"/>
      <c r="H17" s="82">
        <f t="shared" si="0"/>
        <v>56</v>
      </c>
      <c r="I17" s="81">
        <v>4</v>
      </c>
      <c r="J17" s="82">
        <f t="shared" si="1"/>
        <v>48.52</v>
      </c>
      <c r="K17" s="128" t="s">
        <v>3</v>
      </c>
      <c r="L17" s="132"/>
      <c r="M17" s="130"/>
      <c r="N17" s="130"/>
      <c r="O17" s="130"/>
      <c r="P17" s="129"/>
      <c r="Q17" s="130"/>
      <c r="R17" s="129"/>
      <c r="S17" s="130"/>
      <c r="T17" s="155">
        <f t="shared" si="2"/>
        <v>56</v>
      </c>
      <c r="U17" s="81">
        <v>4</v>
      </c>
      <c r="V17" s="82">
        <f t="shared" si="3"/>
        <v>48.52</v>
      </c>
    </row>
    <row r="18" spans="1:22" ht="12" customHeight="1" x14ac:dyDescent="0.2">
      <c r="A18" s="50">
        <f t="shared" si="4"/>
        <v>5</v>
      </c>
      <c r="B18" s="53" t="s">
        <v>38</v>
      </c>
      <c r="C18" s="37" t="s">
        <v>161</v>
      </c>
      <c r="D18" s="136">
        <v>1</v>
      </c>
      <c r="E18" s="81">
        <v>1</v>
      </c>
      <c r="F18" s="81"/>
      <c r="G18" s="130"/>
      <c r="H18" s="82">
        <f t="shared" si="0"/>
        <v>42</v>
      </c>
      <c r="I18" s="81">
        <v>2</v>
      </c>
      <c r="J18" s="82">
        <f t="shared" si="1"/>
        <v>24.26</v>
      </c>
      <c r="K18" s="128" t="s">
        <v>3</v>
      </c>
      <c r="L18" s="132"/>
      <c r="M18" s="130"/>
      <c r="N18" s="130"/>
      <c r="O18" s="130"/>
      <c r="P18" s="129"/>
      <c r="Q18" s="130"/>
      <c r="R18" s="129"/>
      <c r="S18" s="130"/>
      <c r="T18" s="155">
        <f t="shared" si="2"/>
        <v>42</v>
      </c>
      <c r="U18" s="81">
        <v>2</v>
      </c>
      <c r="V18" s="82">
        <f t="shared" si="3"/>
        <v>24.26</v>
      </c>
    </row>
    <row r="19" spans="1:22" ht="12" customHeight="1" x14ac:dyDescent="0.2">
      <c r="A19" s="50">
        <f t="shared" si="4"/>
        <v>6</v>
      </c>
      <c r="B19" s="53" t="s">
        <v>40</v>
      </c>
      <c r="C19" s="37" t="s">
        <v>162</v>
      </c>
      <c r="D19" s="136">
        <v>2</v>
      </c>
      <c r="E19" s="81"/>
      <c r="F19" s="81">
        <v>2</v>
      </c>
      <c r="G19" s="130"/>
      <c r="H19" s="82">
        <f t="shared" si="0"/>
        <v>84</v>
      </c>
      <c r="I19" s="81">
        <v>5</v>
      </c>
      <c r="J19" s="82">
        <f t="shared" si="1"/>
        <v>60.650000000000006</v>
      </c>
      <c r="K19" s="128" t="s">
        <v>36</v>
      </c>
      <c r="L19" s="132"/>
      <c r="M19" s="130"/>
      <c r="N19" s="130"/>
      <c r="O19" s="130"/>
      <c r="P19" s="129"/>
      <c r="Q19" s="130"/>
      <c r="R19" s="129"/>
      <c r="S19" s="130"/>
      <c r="T19" s="155">
        <f t="shared" si="2"/>
        <v>84</v>
      </c>
      <c r="U19" s="81">
        <v>5</v>
      </c>
      <c r="V19" s="82">
        <f t="shared" si="3"/>
        <v>60.650000000000006</v>
      </c>
    </row>
    <row r="20" spans="1:22" ht="12" customHeight="1" x14ac:dyDescent="0.2">
      <c r="A20" s="50">
        <f t="shared" si="4"/>
        <v>7</v>
      </c>
      <c r="B20" s="60" t="s">
        <v>115</v>
      </c>
      <c r="C20" s="37" t="s">
        <v>163</v>
      </c>
      <c r="D20" s="136">
        <v>1</v>
      </c>
      <c r="E20" s="81"/>
      <c r="F20" s="81">
        <v>2</v>
      </c>
      <c r="G20" s="130"/>
      <c r="H20" s="82">
        <f t="shared" si="0"/>
        <v>56</v>
      </c>
      <c r="I20" s="81">
        <v>4</v>
      </c>
      <c r="J20" s="82">
        <f t="shared" si="1"/>
        <v>48.52</v>
      </c>
      <c r="K20" s="128" t="s">
        <v>36</v>
      </c>
      <c r="L20" s="132"/>
      <c r="M20" s="130"/>
      <c r="N20" s="130"/>
      <c r="O20" s="130"/>
      <c r="P20" s="129"/>
      <c r="Q20" s="130"/>
      <c r="R20" s="129"/>
      <c r="S20" s="128"/>
      <c r="T20" s="155">
        <f t="shared" si="2"/>
        <v>56</v>
      </c>
      <c r="U20" s="81">
        <v>4</v>
      </c>
      <c r="V20" s="82">
        <f t="shared" si="3"/>
        <v>48.52</v>
      </c>
    </row>
    <row r="21" spans="1:22" ht="12" customHeight="1" x14ac:dyDescent="0.2">
      <c r="A21" s="50">
        <f t="shared" si="4"/>
        <v>8</v>
      </c>
      <c r="B21" s="53" t="s">
        <v>37</v>
      </c>
      <c r="C21" s="48" t="s">
        <v>233</v>
      </c>
      <c r="D21" s="57"/>
      <c r="E21" s="57"/>
      <c r="F21" s="57"/>
      <c r="G21" s="57"/>
      <c r="H21" s="57"/>
      <c r="I21" s="57"/>
      <c r="J21" s="57"/>
      <c r="K21" s="57"/>
      <c r="L21" s="136">
        <v>2</v>
      </c>
      <c r="M21" s="81"/>
      <c r="N21" s="81">
        <v>2</v>
      </c>
      <c r="O21" s="81"/>
      <c r="P21" s="82">
        <f t="shared" ref="P21:P26" si="5">(L21*2+SUM(M21:O21)*1)*14</f>
        <v>84</v>
      </c>
      <c r="Q21" s="81">
        <v>4</v>
      </c>
      <c r="R21" s="82">
        <f t="shared" ref="R21:R28" si="6">Q21*12.13</f>
        <v>48.52</v>
      </c>
      <c r="S21" s="128" t="s">
        <v>3</v>
      </c>
      <c r="T21" s="155">
        <f t="shared" ref="T21:T28" si="7">P21</f>
        <v>84</v>
      </c>
      <c r="U21" s="81">
        <v>4</v>
      </c>
      <c r="V21" s="82">
        <f t="shared" ref="V21:V28" si="8">R21</f>
        <v>48.52</v>
      </c>
    </row>
    <row r="22" spans="1:22" ht="12" customHeight="1" x14ac:dyDescent="0.2">
      <c r="A22" s="50">
        <f t="shared" si="4"/>
        <v>9</v>
      </c>
      <c r="B22" s="53" t="s">
        <v>84</v>
      </c>
      <c r="C22" s="48" t="s">
        <v>164</v>
      </c>
      <c r="D22" s="57"/>
      <c r="E22" s="57"/>
      <c r="F22" s="57"/>
      <c r="G22" s="57"/>
      <c r="H22" s="57"/>
      <c r="I22" s="57"/>
      <c r="J22" s="57"/>
      <c r="K22" s="57"/>
      <c r="L22" s="136">
        <v>2</v>
      </c>
      <c r="M22" s="81"/>
      <c r="N22" s="81">
        <v>2</v>
      </c>
      <c r="O22" s="81"/>
      <c r="P22" s="82">
        <f t="shared" si="5"/>
        <v>84</v>
      </c>
      <c r="Q22" s="81">
        <v>4</v>
      </c>
      <c r="R22" s="82">
        <f t="shared" si="6"/>
        <v>48.52</v>
      </c>
      <c r="S22" s="130" t="s">
        <v>36</v>
      </c>
      <c r="T22" s="155">
        <f t="shared" si="7"/>
        <v>84</v>
      </c>
      <c r="U22" s="81">
        <v>4</v>
      </c>
      <c r="V22" s="82">
        <f t="shared" si="8"/>
        <v>48.52</v>
      </c>
    </row>
    <row r="23" spans="1:22" ht="12" customHeight="1" x14ac:dyDescent="0.2">
      <c r="A23" s="50">
        <f t="shared" si="4"/>
        <v>10</v>
      </c>
      <c r="B23" s="59" t="s">
        <v>63</v>
      </c>
      <c r="C23" s="48" t="s">
        <v>232</v>
      </c>
      <c r="D23" s="57"/>
      <c r="E23" s="57"/>
      <c r="F23" s="57"/>
      <c r="G23" s="57"/>
      <c r="H23" s="57"/>
      <c r="I23" s="57"/>
      <c r="J23" s="57"/>
      <c r="K23" s="57"/>
      <c r="L23" s="136">
        <v>2</v>
      </c>
      <c r="M23" s="81"/>
      <c r="N23" s="81">
        <v>2</v>
      </c>
      <c r="O23" s="81"/>
      <c r="P23" s="82">
        <f t="shared" si="5"/>
        <v>84</v>
      </c>
      <c r="Q23" s="81">
        <v>4</v>
      </c>
      <c r="R23" s="82">
        <f t="shared" si="6"/>
        <v>48.52</v>
      </c>
      <c r="S23" s="130" t="s">
        <v>36</v>
      </c>
      <c r="T23" s="155">
        <f t="shared" si="7"/>
        <v>84</v>
      </c>
      <c r="U23" s="81">
        <v>4</v>
      </c>
      <c r="V23" s="82">
        <f t="shared" si="8"/>
        <v>48.52</v>
      </c>
    </row>
    <row r="24" spans="1:22" ht="13.5" customHeight="1" x14ac:dyDescent="0.2">
      <c r="A24" s="50">
        <f t="shared" si="4"/>
        <v>11</v>
      </c>
      <c r="B24" s="53" t="s">
        <v>39</v>
      </c>
      <c r="C24" s="37" t="s">
        <v>165</v>
      </c>
      <c r="D24" s="132"/>
      <c r="E24" s="130"/>
      <c r="F24" s="130"/>
      <c r="G24" s="130"/>
      <c r="H24" s="129"/>
      <c r="I24" s="130"/>
      <c r="J24" s="129"/>
      <c r="K24" s="128"/>
      <c r="L24" s="136">
        <v>2</v>
      </c>
      <c r="M24" s="81"/>
      <c r="N24" s="81">
        <v>1</v>
      </c>
      <c r="O24" s="81"/>
      <c r="P24" s="82">
        <f t="shared" si="5"/>
        <v>70</v>
      </c>
      <c r="Q24" s="81">
        <v>4</v>
      </c>
      <c r="R24" s="82">
        <f t="shared" si="6"/>
        <v>48.52</v>
      </c>
      <c r="S24" s="128" t="s">
        <v>36</v>
      </c>
      <c r="T24" s="155">
        <f t="shared" si="7"/>
        <v>70</v>
      </c>
      <c r="U24" s="81">
        <v>4</v>
      </c>
      <c r="V24" s="82">
        <f t="shared" si="8"/>
        <v>48.52</v>
      </c>
    </row>
    <row r="25" spans="1:22" ht="13.5" customHeight="1" x14ac:dyDescent="0.2">
      <c r="A25" s="50">
        <v>12</v>
      </c>
      <c r="B25" s="53" t="s">
        <v>40</v>
      </c>
      <c r="C25" s="37" t="s">
        <v>166</v>
      </c>
      <c r="D25" s="157"/>
      <c r="E25" s="130"/>
      <c r="F25" s="130"/>
      <c r="G25" s="130"/>
      <c r="H25" s="129"/>
      <c r="I25" s="130"/>
      <c r="J25" s="129"/>
      <c r="K25" s="128"/>
      <c r="L25" s="127">
        <v>2</v>
      </c>
      <c r="M25" s="81"/>
      <c r="N25" s="81">
        <v>2</v>
      </c>
      <c r="O25" s="81"/>
      <c r="P25" s="82">
        <f t="shared" si="5"/>
        <v>84</v>
      </c>
      <c r="Q25" s="81">
        <v>4</v>
      </c>
      <c r="R25" s="82">
        <f t="shared" si="6"/>
        <v>48.52</v>
      </c>
      <c r="S25" s="130" t="s">
        <v>36</v>
      </c>
      <c r="T25" s="155">
        <f t="shared" si="7"/>
        <v>84</v>
      </c>
      <c r="U25" s="81">
        <v>4</v>
      </c>
      <c r="V25" s="82">
        <f t="shared" si="8"/>
        <v>48.52</v>
      </c>
    </row>
    <row r="26" spans="1:22" ht="12.75" customHeight="1" x14ac:dyDescent="0.2">
      <c r="A26" s="50">
        <v>13</v>
      </c>
      <c r="B26" s="53" t="s">
        <v>41</v>
      </c>
      <c r="C26" s="37" t="s">
        <v>167</v>
      </c>
      <c r="D26" s="157"/>
      <c r="E26" s="130"/>
      <c r="F26" s="130"/>
      <c r="G26" s="130"/>
      <c r="H26" s="129"/>
      <c r="I26" s="130"/>
      <c r="J26" s="129"/>
      <c r="K26" s="128"/>
      <c r="L26" s="136">
        <v>2</v>
      </c>
      <c r="M26" s="81"/>
      <c r="N26" s="81">
        <v>1</v>
      </c>
      <c r="O26" s="81">
        <v>1</v>
      </c>
      <c r="P26" s="82">
        <f t="shared" si="5"/>
        <v>84</v>
      </c>
      <c r="Q26" s="81">
        <v>5</v>
      </c>
      <c r="R26" s="82">
        <f t="shared" si="6"/>
        <v>60.650000000000006</v>
      </c>
      <c r="S26" s="130" t="s">
        <v>36</v>
      </c>
      <c r="T26" s="155">
        <f t="shared" si="7"/>
        <v>84</v>
      </c>
      <c r="U26" s="81">
        <v>5</v>
      </c>
      <c r="V26" s="82">
        <f t="shared" si="8"/>
        <v>60.650000000000006</v>
      </c>
    </row>
    <row r="27" spans="1:22" ht="12.75" customHeight="1" x14ac:dyDescent="0.2">
      <c r="A27" s="50">
        <v>14</v>
      </c>
      <c r="B27" s="53" t="s">
        <v>42</v>
      </c>
      <c r="C27" s="48" t="s">
        <v>168</v>
      </c>
      <c r="D27" s="57"/>
      <c r="E27" s="57"/>
      <c r="F27" s="57"/>
      <c r="G27" s="57"/>
      <c r="H27" s="57"/>
      <c r="I27" s="57"/>
      <c r="J27" s="57"/>
      <c r="K27" s="57"/>
      <c r="L27" s="130"/>
      <c r="M27" s="130"/>
      <c r="N27" s="130">
        <v>2.14</v>
      </c>
      <c r="O27" s="130"/>
      <c r="P27" s="82">
        <v>60</v>
      </c>
      <c r="Q27" s="81">
        <v>4</v>
      </c>
      <c r="R27" s="82">
        <f t="shared" si="6"/>
        <v>48.52</v>
      </c>
      <c r="S27" s="130" t="s">
        <v>3</v>
      </c>
      <c r="T27" s="155">
        <f t="shared" si="7"/>
        <v>60</v>
      </c>
      <c r="U27" s="81">
        <v>4</v>
      </c>
      <c r="V27" s="82">
        <f t="shared" si="8"/>
        <v>48.52</v>
      </c>
    </row>
    <row r="28" spans="1:22" ht="14.25" customHeight="1" x14ac:dyDescent="0.2">
      <c r="A28" s="50">
        <v>15</v>
      </c>
      <c r="B28" s="58" t="s">
        <v>43</v>
      </c>
      <c r="C28" s="57"/>
      <c r="D28" s="57"/>
      <c r="E28" s="57"/>
      <c r="F28" s="57"/>
      <c r="G28" s="57"/>
      <c r="H28" s="156"/>
      <c r="I28" s="57"/>
      <c r="J28" s="57"/>
      <c r="K28" s="57"/>
      <c r="L28" s="132"/>
      <c r="M28" s="81">
        <f>M33</f>
        <v>1</v>
      </c>
      <c r="N28" s="130"/>
      <c r="O28" s="130"/>
      <c r="P28" s="82">
        <f>(L28*2+SUM(M28:O28)*1)*14</f>
        <v>14</v>
      </c>
      <c r="Q28" s="81">
        <v>1</v>
      </c>
      <c r="R28" s="82">
        <f t="shared" si="6"/>
        <v>12.13</v>
      </c>
      <c r="S28" s="130" t="s">
        <v>3</v>
      </c>
      <c r="T28" s="155">
        <f t="shared" si="7"/>
        <v>14</v>
      </c>
      <c r="U28" s="81">
        <v>1</v>
      </c>
      <c r="V28" s="82">
        <f t="shared" si="8"/>
        <v>12.13</v>
      </c>
    </row>
    <row r="29" spans="1:22" ht="12" customHeight="1" x14ac:dyDescent="0.2">
      <c r="A29" s="245" t="s">
        <v>19</v>
      </c>
      <c r="B29" s="246"/>
      <c r="C29" s="247"/>
      <c r="D29" s="50">
        <f>SUM(D14:D26)</f>
        <v>11</v>
      </c>
      <c r="E29" s="50">
        <f>SUM(E14:E26)</f>
        <v>3</v>
      </c>
      <c r="F29" s="50">
        <f>SUM(F14:F26)</f>
        <v>10</v>
      </c>
      <c r="G29" s="50">
        <f>SUM(G14:G26)</f>
        <v>0</v>
      </c>
      <c r="H29" s="248">
        <f>SUM(H14:H20)</f>
        <v>490</v>
      </c>
      <c r="I29" s="241">
        <f>SUM(I14:I20)</f>
        <v>30</v>
      </c>
      <c r="J29" s="241">
        <f>SUM(J14:J20)</f>
        <v>363.9</v>
      </c>
      <c r="K29" s="243" t="s">
        <v>120</v>
      </c>
      <c r="L29" s="50">
        <f>SUM(L14:L26)</f>
        <v>12</v>
      </c>
      <c r="M29" s="127">
        <f>SUM(M21:M28)</f>
        <v>1</v>
      </c>
      <c r="N29" s="50">
        <f>SUM(N14:N26)</f>
        <v>10</v>
      </c>
      <c r="O29" s="50">
        <f>SUM(O14:O26)</f>
        <v>1</v>
      </c>
      <c r="P29" s="241">
        <v>648</v>
      </c>
      <c r="Q29" s="241">
        <f>+SUM(Q21:Q28)</f>
        <v>30</v>
      </c>
      <c r="R29" s="241">
        <f>+SUM(R21:R28)</f>
        <v>363.9</v>
      </c>
      <c r="S29" s="243" t="s">
        <v>135</v>
      </c>
      <c r="T29" s="235">
        <f>SUM(T14:T28)</f>
        <v>1054</v>
      </c>
      <c r="U29" s="235">
        <f>SUM(U14:U28)</f>
        <v>60</v>
      </c>
      <c r="V29" s="235">
        <f>SUM(V14:V28)</f>
        <v>727.79999999999984</v>
      </c>
    </row>
    <row r="30" spans="1:22" ht="18" customHeight="1" thickBot="1" x14ac:dyDescent="0.25">
      <c r="A30" s="245"/>
      <c r="B30" s="246"/>
      <c r="C30" s="247"/>
      <c r="D30" s="237">
        <f>D29+E29+F29+G29</f>
        <v>24</v>
      </c>
      <c r="E30" s="238"/>
      <c r="F30" s="238"/>
      <c r="G30" s="239"/>
      <c r="H30" s="249"/>
      <c r="I30" s="242"/>
      <c r="J30" s="242"/>
      <c r="K30" s="244"/>
      <c r="L30" s="237">
        <f>SUM(L29:O29)</f>
        <v>24</v>
      </c>
      <c r="M30" s="238"/>
      <c r="N30" s="238"/>
      <c r="O30" s="239"/>
      <c r="P30" s="242"/>
      <c r="Q30" s="242"/>
      <c r="R30" s="242"/>
      <c r="S30" s="244"/>
      <c r="T30" s="236"/>
      <c r="U30" s="236"/>
      <c r="V30" s="236"/>
    </row>
    <row r="31" spans="1:22" ht="12" customHeight="1" thickBot="1" x14ac:dyDescent="0.25">
      <c r="A31" s="222" t="s">
        <v>31</v>
      </c>
      <c r="B31" s="223"/>
      <c r="C31" s="224"/>
      <c r="D31" s="225"/>
      <c r="E31" s="226"/>
      <c r="F31" s="226"/>
      <c r="G31" s="226"/>
      <c r="H31" s="226"/>
      <c r="I31" s="226"/>
      <c r="J31" s="226"/>
      <c r="K31" s="226"/>
      <c r="L31" s="226"/>
      <c r="M31" s="226"/>
      <c r="N31" s="226"/>
      <c r="O31" s="226"/>
      <c r="P31" s="226"/>
      <c r="Q31" s="226"/>
      <c r="R31" s="226"/>
      <c r="S31" s="226"/>
      <c r="T31" s="226"/>
      <c r="U31" s="226"/>
      <c r="V31" s="227"/>
    </row>
    <row r="32" spans="1:22" ht="12" customHeight="1" x14ac:dyDescent="0.2">
      <c r="A32" s="152">
        <v>16</v>
      </c>
      <c r="B32" s="56" t="s">
        <v>70</v>
      </c>
      <c r="C32" s="37" t="s">
        <v>184</v>
      </c>
      <c r="D32" s="149"/>
      <c r="E32" s="151"/>
      <c r="F32" s="151"/>
      <c r="G32" s="151"/>
      <c r="H32" s="151"/>
      <c r="I32" s="151"/>
      <c r="J32" s="151"/>
      <c r="K32" s="150"/>
      <c r="L32" s="149"/>
      <c r="M32" s="148">
        <v>1</v>
      </c>
      <c r="N32" s="147"/>
      <c r="O32" s="147"/>
      <c r="P32" s="146">
        <f>(L32*2+SUM(M32:O32)*1)*14</f>
        <v>14</v>
      </c>
      <c r="Q32" s="143">
        <v>1</v>
      </c>
      <c r="R32" s="82">
        <f>Q32*12.13</f>
        <v>12.13</v>
      </c>
      <c r="S32" s="145" t="s">
        <v>3</v>
      </c>
      <c r="T32" s="144">
        <f>H32+P32</f>
        <v>14</v>
      </c>
      <c r="U32" s="143">
        <v>1</v>
      </c>
      <c r="V32" s="137">
        <f>R32</f>
        <v>12.13</v>
      </c>
    </row>
    <row r="33" spans="1:22" ht="12" customHeight="1" x14ac:dyDescent="0.2">
      <c r="A33" s="50">
        <v>17</v>
      </c>
      <c r="B33" s="55" t="s">
        <v>54</v>
      </c>
      <c r="C33" s="37" t="s">
        <v>185</v>
      </c>
      <c r="D33" s="132"/>
      <c r="E33" s="130"/>
      <c r="F33" s="130"/>
      <c r="G33" s="130"/>
      <c r="H33" s="130"/>
      <c r="I33" s="129"/>
      <c r="J33" s="130"/>
      <c r="K33" s="133"/>
      <c r="L33" s="135"/>
      <c r="M33" s="83">
        <v>1</v>
      </c>
      <c r="N33" s="142"/>
      <c r="O33" s="142"/>
      <c r="P33" s="82">
        <f>(L33*2+SUM(M33:O33)*1)*14</f>
        <v>14</v>
      </c>
      <c r="Q33" s="81">
        <v>1</v>
      </c>
      <c r="R33" s="82">
        <f>Q33*12.13</f>
        <v>12.13</v>
      </c>
      <c r="S33" s="128" t="s">
        <v>3</v>
      </c>
      <c r="T33" s="141">
        <f>H33+P33</f>
        <v>14</v>
      </c>
      <c r="U33" s="81">
        <f>SUM(I33,Q33)</f>
        <v>1</v>
      </c>
      <c r="V33" s="137">
        <f>R33</f>
        <v>12.13</v>
      </c>
    </row>
    <row r="34" spans="1:22" ht="12" customHeight="1" x14ac:dyDescent="0.2">
      <c r="A34" s="140">
        <v>18</v>
      </c>
      <c r="B34" s="1" t="s">
        <v>87</v>
      </c>
      <c r="C34" s="123" t="s">
        <v>186</v>
      </c>
      <c r="D34" s="54"/>
      <c r="E34" s="54"/>
      <c r="F34" s="54"/>
      <c r="G34" s="54"/>
      <c r="H34" s="54"/>
      <c r="I34" s="54"/>
      <c r="J34" s="54"/>
      <c r="K34" s="54"/>
      <c r="L34" s="54"/>
      <c r="M34" s="84">
        <f>M33</f>
        <v>1</v>
      </c>
      <c r="N34" s="139"/>
      <c r="O34" s="139"/>
      <c r="P34" s="85">
        <f>P33</f>
        <v>14</v>
      </c>
      <c r="Q34" s="86">
        <f>Q33</f>
        <v>1</v>
      </c>
      <c r="R34" s="82">
        <f>Q34*12.13</f>
        <v>12.13</v>
      </c>
      <c r="S34" s="138" t="str">
        <f>S33</f>
        <v>C</v>
      </c>
      <c r="T34" s="85">
        <f>T33</f>
        <v>14</v>
      </c>
      <c r="U34" s="86">
        <f>U33</f>
        <v>1</v>
      </c>
      <c r="V34" s="137">
        <f>R34</f>
        <v>12.13</v>
      </c>
    </row>
    <row r="35" spans="1:22" ht="12" customHeight="1" x14ac:dyDescent="0.2">
      <c r="A35" s="228" t="s">
        <v>9</v>
      </c>
      <c r="B35" s="229"/>
      <c r="C35" s="230"/>
      <c r="D35" s="231"/>
      <c r="E35" s="232"/>
      <c r="F35" s="232"/>
      <c r="G35" s="232"/>
      <c r="H35" s="232"/>
      <c r="I35" s="232"/>
      <c r="J35" s="232"/>
      <c r="K35" s="232"/>
      <c r="L35" s="232"/>
      <c r="M35" s="232"/>
      <c r="N35" s="232"/>
      <c r="O35" s="232"/>
      <c r="P35" s="232"/>
      <c r="Q35" s="232"/>
      <c r="R35" s="232"/>
      <c r="S35" s="232"/>
      <c r="T35" s="232"/>
      <c r="U35" s="232"/>
      <c r="V35" s="233"/>
    </row>
    <row r="36" spans="1:22" ht="16.5" customHeight="1" x14ac:dyDescent="0.2">
      <c r="A36" s="38">
        <v>19</v>
      </c>
      <c r="B36" s="1" t="s">
        <v>98</v>
      </c>
      <c r="C36" s="38" t="s">
        <v>142</v>
      </c>
      <c r="D36" s="136">
        <v>2</v>
      </c>
      <c r="E36" s="81">
        <v>2</v>
      </c>
      <c r="F36" s="130"/>
      <c r="G36" s="130"/>
      <c r="H36" s="129">
        <v>84</v>
      </c>
      <c r="I36" s="81">
        <v>5</v>
      </c>
      <c r="J36" s="82">
        <f>I36*12.13</f>
        <v>60.650000000000006</v>
      </c>
      <c r="K36" s="133" t="s">
        <v>36</v>
      </c>
      <c r="L36" s="135"/>
      <c r="M36" s="130"/>
      <c r="N36" s="130"/>
      <c r="O36" s="130"/>
      <c r="P36" s="129"/>
      <c r="Q36" s="130"/>
      <c r="R36" s="129"/>
      <c r="S36" s="128"/>
      <c r="T36" s="125">
        <f>SUM(H36,P36)</f>
        <v>84</v>
      </c>
      <c r="U36" s="81">
        <f>SUM(I36,Q36)</f>
        <v>5</v>
      </c>
      <c r="V36" s="124">
        <f>SUM(J36,R36)</f>
        <v>60.650000000000006</v>
      </c>
    </row>
    <row r="37" spans="1:22" ht="16.5" customHeight="1" x14ac:dyDescent="0.2">
      <c r="A37" s="38">
        <v>20</v>
      </c>
      <c r="B37" s="207" t="s">
        <v>99</v>
      </c>
      <c r="C37" s="37" t="s">
        <v>143</v>
      </c>
      <c r="D37" s="136"/>
      <c r="E37" s="87">
        <v>2</v>
      </c>
      <c r="F37" s="130"/>
      <c r="G37" s="130"/>
      <c r="H37" s="129">
        <f>(D37*2+SUM(E37:G37)*1)*14</f>
        <v>28</v>
      </c>
      <c r="I37" s="81">
        <v>4</v>
      </c>
      <c r="J37" s="129"/>
      <c r="K37" s="128" t="s">
        <v>44</v>
      </c>
      <c r="L37" s="135"/>
      <c r="M37" s="130"/>
      <c r="N37" s="130"/>
      <c r="O37" s="130"/>
      <c r="P37" s="129"/>
      <c r="Q37" s="130"/>
      <c r="R37" s="129"/>
      <c r="S37" s="128"/>
      <c r="T37" s="125">
        <v>28</v>
      </c>
      <c r="U37" s="81">
        <v>4</v>
      </c>
      <c r="V37" s="124"/>
    </row>
    <row r="38" spans="1:22" ht="11.25" customHeight="1" x14ac:dyDescent="0.2">
      <c r="A38" s="38">
        <v>21</v>
      </c>
      <c r="B38" s="207" t="s">
        <v>99</v>
      </c>
      <c r="C38" s="37" t="s">
        <v>144</v>
      </c>
      <c r="D38" s="132"/>
      <c r="E38" s="130"/>
      <c r="F38" s="130"/>
      <c r="G38" s="130"/>
      <c r="H38" s="130"/>
      <c r="I38" s="129"/>
      <c r="J38" s="130"/>
      <c r="K38" s="130"/>
      <c r="L38" s="81"/>
      <c r="M38" s="87">
        <v>2</v>
      </c>
      <c r="N38" s="81"/>
      <c r="O38" s="81"/>
      <c r="P38" s="82">
        <f>(L38*2+SUM(M38:O38)*1)*14</f>
        <v>28</v>
      </c>
      <c r="Q38" s="81">
        <v>4</v>
      </c>
      <c r="R38" s="82"/>
      <c r="S38" s="81" t="s">
        <v>44</v>
      </c>
      <c r="T38" s="125">
        <v>28</v>
      </c>
      <c r="U38" s="81">
        <v>4</v>
      </c>
      <c r="V38" s="124"/>
    </row>
    <row r="39" spans="1:22" ht="15.75" customHeight="1" x14ac:dyDescent="0.2">
      <c r="A39" s="38">
        <v>22</v>
      </c>
      <c r="B39" s="208" t="s">
        <v>100</v>
      </c>
      <c r="C39" s="51" t="s">
        <v>145</v>
      </c>
      <c r="D39" s="132"/>
      <c r="E39" s="130"/>
      <c r="F39" s="130"/>
      <c r="G39" s="130"/>
      <c r="H39" s="130"/>
      <c r="I39" s="129"/>
      <c r="J39" s="129"/>
      <c r="K39" s="133"/>
      <c r="L39" s="127">
        <v>1</v>
      </c>
      <c r="M39" s="81"/>
      <c r="N39" s="81">
        <v>1</v>
      </c>
      <c r="O39" s="81"/>
      <c r="P39" s="82">
        <f>(L39*2+SUM(M39:O39)*1)*14</f>
        <v>42</v>
      </c>
      <c r="Q39" s="81">
        <v>2</v>
      </c>
      <c r="R39" s="82">
        <f>Q39*12.13</f>
        <v>24.26</v>
      </c>
      <c r="S39" s="126" t="s">
        <v>3</v>
      </c>
      <c r="T39" s="125">
        <f>P39</f>
        <v>42</v>
      </c>
      <c r="U39" s="81">
        <v>2</v>
      </c>
      <c r="V39" s="124">
        <f>R39</f>
        <v>24.26</v>
      </c>
    </row>
    <row r="40" spans="1:22" ht="12" customHeight="1" x14ac:dyDescent="0.2">
      <c r="A40" s="38">
        <v>23</v>
      </c>
      <c r="B40" s="134" t="s">
        <v>101</v>
      </c>
      <c r="C40" s="51" t="s">
        <v>146</v>
      </c>
      <c r="D40" s="132"/>
      <c r="E40" s="130"/>
      <c r="F40" s="130"/>
      <c r="G40" s="130"/>
      <c r="H40" s="130"/>
      <c r="I40" s="129"/>
      <c r="J40" s="130"/>
      <c r="K40" s="133"/>
      <c r="L40" s="127">
        <v>2</v>
      </c>
      <c r="M40" s="81">
        <v>2</v>
      </c>
      <c r="N40" s="81"/>
      <c r="O40" s="81"/>
      <c r="P40" s="82">
        <v>84</v>
      </c>
      <c r="Q40" s="81">
        <v>5</v>
      </c>
      <c r="R40" s="82">
        <f>Q40*12.13</f>
        <v>60.650000000000006</v>
      </c>
      <c r="S40" s="126" t="s">
        <v>36</v>
      </c>
      <c r="T40" s="125">
        <f>P40</f>
        <v>84</v>
      </c>
      <c r="U40" s="81">
        <f>SUM(I40,Q40)</f>
        <v>5</v>
      </c>
      <c r="V40" s="124">
        <f>R40</f>
        <v>60.650000000000006</v>
      </c>
    </row>
    <row r="41" spans="1:22" ht="12" customHeight="1" x14ac:dyDescent="0.2">
      <c r="A41" s="38">
        <v>24</v>
      </c>
      <c r="B41" s="208" t="s">
        <v>45</v>
      </c>
      <c r="C41" s="51" t="s">
        <v>147</v>
      </c>
      <c r="D41" s="132"/>
      <c r="E41" s="131"/>
      <c r="F41" s="130"/>
      <c r="G41" s="130"/>
      <c r="H41" s="129"/>
      <c r="I41" s="130"/>
      <c r="J41" s="129"/>
      <c r="K41" s="128"/>
      <c r="L41" s="127">
        <v>1</v>
      </c>
      <c r="M41" s="81"/>
      <c r="N41" s="81">
        <v>2</v>
      </c>
      <c r="O41" s="81"/>
      <c r="P41" s="82">
        <f>(L41*2+SUM(M41:O41)*1)*14</f>
        <v>56</v>
      </c>
      <c r="Q41" s="81">
        <v>2</v>
      </c>
      <c r="R41" s="82">
        <f>Q41*12.13</f>
        <v>24.26</v>
      </c>
      <c r="S41" s="126" t="s">
        <v>44</v>
      </c>
      <c r="T41" s="125">
        <f>P41</f>
        <v>56</v>
      </c>
      <c r="U41" s="81">
        <v>2</v>
      </c>
      <c r="V41" s="124">
        <f>R41</f>
        <v>24.26</v>
      </c>
    </row>
    <row r="42" spans="1:22" ht="13.5" customHeight="1" x14ac:dyDescent="0.2">
      <c r="B42" s="218"/>
      <c r="C42" s="218"/>
      <c r="D42" s="2"/>
      <c r="E42" s="219"/>
      <c r="F42" s="219"/>
      <c r="G42" s="219"/>
      <c r="H42" s="219"/>
      <c r="I42" s="219"/>
      <c r="J42" s="219"/>
      <c r="K42" s="219"/>
      <c r="P42" s="234" t="s">
        <v>27</v>
      </c>
      <c r="Q42" s="234"/>
      <c r="R42" s="234"/>
      <c r="S42" s="234"/>
      <c r="T42" s="234"/>
      <c r="U42" s="234"/>
      <c r="V42" s="234"/>
    </row>
    <row r="43" spans="1:22" ht="15.75" customHeight="1" x14ac:dyDescent="0.2">
      <c r="B43" s="214" t="s">
        <v>236</v>
      </c>
      <c r="C43" s="214"/>
      <c r="D43" s="2"/>
      <c r="E43" s="217"/>
      <c r="F43" s="217"/>
      <c r="G43" s="217"/>
      <c r="H43" s="217"/>
      <c r="I43" s="217"/>
      <c r="J43" s="217"/>
      <c r="K43" s="217"/>
      <c r="P43" s="240" t="s">
        <v>154</v>
      </c>
      <c r="Q43" s="240"/>
      <c r="R43" s="240"/>
      <c r="S43" s="240"/>
      <c r="T43" s="240"/>
      <c r="U43" s="240"/>
      <c r="V43" s="240"/>
    </row>
    <row r="44" spans="1:22" ht="13.5" customHeight="1" x14ac:dyDescent="0.2">
      <c r="B44" s="220"/>
      <c r="C44" s="218"/>
      <c r="E44" s="221"/>
      <c r="F44" s="221"/>
      <c r="G44" s="221"/>
      <c r="H44" s="221"/>
      <c r="I44" s="221"/>
      <c r="J44" s="221"/>
      <c r="K44" s="221"/>
      <c r="P44" s="14"/>
      <c r="Q44" s="14"/>
      <c r="R44" s="14"/>
      <c r="S44" s="14"/>
      <c r="T44" s="14"/>
      <c r="U44" s="14"/>
      <c r="V44" s="14"/>
    </row>
    <row r="45" spans="1:22" ht="13.5" customHeight="1" x14ac:dyDescent="0.2">
      <c r="B45" s="217"/>
      <c r="C45" s="217"/>
      <c r="E45" s="217"/>
      <c r="F45" s="217"/>
      <c r="G45" s="217"/>
      <c r="H45" s="217"/>
      <c r="I45" s="217"/>
      <c r="J45" s="217"/>
      <c r="K45" s="217"/>
      <c r="S45" s="217"/>
      <c r="T45" s="217"/>
    </row>
  </sheetData>
  <mergeCells count="48">
    <mergeCell ref="O4:U4"/>
    <mergeCell ref="S45:T45"/>
    <mergeCell ref="A1:D1"/>
    <mergeCell ref="A2:D2"/>
    <mergeCell ref="N2:V2"/>
    <mergeCell ref="A3:D3"/>
    <mergeCell ref="N3:V3"/>
    <mergeCell ref="A4:D4"/>
    <mergeCell ref="A5:D5"/>
    <mergeCell ref="N5:V5"/>
    <mergeCell ref="A7:D7"/>
    <mergeCell ref="A8:V8"/>
    <mergeCell ref="B9:V9"/>
    <mergeCell ref="A11:A12"/>
    <mergeCell ref="B11:B12"/>
    <mergeCell ref="C11:C12"/>
    <mergeCell ref="D11:K11"/>
    <mergeCell ref="L11:S11"/>
    <mergeCell ref="T11:V11"/>
    <mergeCell ref="A13:C13"/>
    <mergeCell ref="D13:V13"/>
    <mergeCell ref="A29:C30"/>
    <mergeCell ref="H29:H30"/>
    <mergeCell ref="I29:I30"/>
    <mergeCell ref="J29:J30"/>
    <mergeCell ref="K29:K30"/>
    <mergeCell ref="V29:V30"/>
    <mergeCell ref="D30:G30"/>
    <mergeCell ref="L30:O30"/>
    <mergeCell ref="T29:T30"/>
    <mergeCell ref="P43:V43"/>
    <mergeCell ref="P29:P30"/>
    <mergeCell ref="Q29:Q30"/>
    <mergeCell ref="R29:R30"/>
    <mergeCell ref="S29:S30"/>
    <mergeCell ref="U29:U30"/>
    <mergeCell ref="A31:C31"/>
    <mergeCell ref="D31:V31"/>
    <mergeCell ref="A35:C35"/>
    <mergeCell ref="D35:V35"/>
    <mergeCell ref="P42:V42"/>
    <mergeCell ref="B45:C45"/>
    <mergeCell ref="E45:K45"/>
    <mergeCell ref="B42:C42"/>
    <mergeCell ref="E42:K42"/>
    <mergeCell ref="E43:K43"/>
    <mergeCell ref="B44:C44"/>
    <mergeCell ref="E44:K44"/>
  </mergeCells>
  <pageMargins left="0.42" right="0.24" top="0.25" bottom="0.15" header="0.23622047244094491" footer="0.17"/>
  <pageSetup paperSize="9" scale="88" orientation="landscape" r:id="rId1"/>
  <headerFooter alignWithMargins="0">
    <oddHeader>&amp;R&amp;8COD: USAMVBT - FPG-001-8A
Editia 1 / Revizia 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3"/>
  <sheetViews>
    <sheetView showWhiteSpace="0" view="pageLayout" topLeftCell="A19" zoomScale="120" zoomScaleNormal="120" zoomScaleSheetLayoutView="110" zoomScalePageLayoutView="120" workbookViewId="0">
      <selection activeCell="B40" sqref="B40:C40"/>
    </sheetView>
  </sheetViews>
  <sheetFormatPr defaultRowHeight="13.5" customHeight="1" x14ac:dyDescent="0.2"/>
  <cols>
    <col min="1" max="1" width="4.5703125" customWidth="1"/>
    <col min="2" max="2" width="25.7109375" customWidth="1"/>
    <col min="3" max="3" width="12.5703125" customWidth="1"/>
    <col min="4" max="4" width="5.7109375" customWidth="1"/>
    <col min="5" max="7" width="5" customWidth="1"/>
    <col min="8" max="8" width="6.42578125" customWidth="1"/>
    <col min="9" max="9" width="6" customWidth="1"/>
    <col min="10" max="10" width="5.28515625" customWidth="1"/>
    <col min="11" max="12" width="6.5703125" customWidth="1"/>
    <col min="13" max="14" width="5.5703125" customWidth="1"/>
    <col min="15" max="15" width="6.28515625" customWidth="1"/>
    <col min="16" max="16" width="6.7109375" customWidth="1"/>
    <col min="17" max="17" width="5.42578125" customWidth="1"/>
    <col min="18" max="18" width="6" customWidth="1"/>
    <col min="19" max="19" width="8.42578125" customWidth="1"/>
    <col min="20" max="20" width="8.28515625" customWidth="1"/>
    <col min="21" max="21" width="5.5703125" customWidth="1"/>
    <col min="22" max="22" width="6" customWidth="1"/>
  </cols>
  <sheetData>
    <row r="1" spans="1:23" s="13" customFormat="1" ht="14.25" customHeight="1" x14ac:dyDescent="0.2">
      <c r="A1" s="69" t="s">
        <v>119</v>
      </c>
      <c r="B1" s="69"/>
      <c r="C1" s="69"/>
      <c r="D1" s="69"/>
      <c r="E1" s="69"/>
      <c r="F1" s="40"/>
      <c r="G1" s="40"/>
      <c r="H1" s="40"/>
      <c r="I1" s="40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3" s="13" customFormat="1" ht="14.25" customHeight="1" x14ac:dyDescent="0.2">
      <c r="A2" s="274" t="s">
        <v>60</v>
      </c>
      <c r="B2" s="274"/>
      <c r="C2" s="274"/>
      <c r="D2" s="274"/>
      <c r="E2" s="69"/>
      <c r="F2" s="40"/>
      <c r="G2" s="40"/>
      <c r="H2" s="40"/>
      <c r="I2" s="40"/>
      <c r="J2" s="1"/>
      <c r="K2" s="1"/>
      <c r="L2" s="1"/>
      <c r="M2" s="1"/>
      <c r="N2" s="19" t="s">
        <v>28</v>
      </c>
      <c r="O2" s="19"/>
      <c r="P2" s="19"/>
      <c r="Q2" s="19"/>
      <c r="R2" s="19"/>
      <c r="S2" s="19"/>
      <c r="T2" s="19"/>
      <c r="U2" s="19"/>
      <c r="V2" s="19"/>
    </row>
    <row r="3" spans="1:23" s="13" customFormat="1" ht="14.25" customHeight="1" x14ac:dyDescent="0.2">
      <c r="A3" s="271" t="s">
        <v>61</v>
      </c>
      <c r="B3" s="271"/>
      <c r="C3" s="271"/>
      <c r="D3" s="271"/>
      <c r="E3" s="1"/>
      <c r="F3" s="40"/>
      <c r="G3" s="40"/>
      <c r="H3" s="40"/>
      <c r="I3" s="40"/>
      <c r="J3" s="1"/>
      <c r="K3" s="1"/>
      <c r="L3" s="1"/>
      <c r="M3" s="1"/>
      <c r="N3" s="272" t="s">
        <v>129</v>
      </c>
      <c r="O3" s="272"/>
      <c r="P3" s="272"/>
      <c r="Q3" s="272"/>
      <c r="R3" s="272"/>
      <c r="S3" s="272"/>
      <c r="T3" s="272"/>
      <c r="U3" s="272"/>
      <c r="V3" s="272"/>
    </row>
    <row r="4" spans="1:23" s="13" customFormat="1" ht="14.25" customHeight="1" x14ac:dyDescent="0.2">
      <c r="A4" s="263" t="s">
        <v>141</v>
      </c>
      <c r="B4" s="263"/>
      <c r="C4" s="263"/>
      <c r="D4" s="263"/>
      <c r="E4" s="1"/>
      <c r="F4" s="40"/>
      <c r="G4" s="40"/>
      <c r="H4" s="40"/>
      <c r="I4" s="40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3" s="13" customFormat="1" ht="14.25" customHeight="1" x14ac:dyDescent="0.2">
      <c r="A5" s="271" t="s">
        <v>32</v>
      </c>
      <c r="B5" s="271"/>
      <c r="C5" s="271"/>
      <c r="D5" s="271"/>
      <c r="E5" s="1"/>
      <c r="F5" s="1"/>
      <c r="G5" s="1"/>
      <c r="H5" s="1"/>
      <c r="I5" s="1"/>
      <c r="J5" s="1"/>
      <c r="K5" s="1"/>
      <c r="L5" s="1"/>
      <c r="M5" s="1"/>
      <c r="N5" s="271" t="s">
        <v>134</v>
      </c>
      <c r="O5" s="271"/>
      <c r="P5" s="271"/>
      <c r="Q5" s="271"/>
      <c r="R5" s="271"/>
      <c r="S5" s="271"/>
      <c r="T5" s="271"/>
      <c r="U5" s="271"/>
      <c r="V5" s="271"/>
    </row>
    <row r="6" spans="1:23" s="13" customFormat="1" ht="12" customHeight="1" x14ac:dyDescent="0.2">
      <c r="A6" s="271" t="s">
        <v>62</v>
      </c>
      <c r="B6" s="271"/>
      <c r="C6" s="271"/>
      <c r="D6" s="27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3" s="1" customFormat="1" ht="9" customHeight="1" x14ac:dyDescent="0.2">
      <c r="A7" s="273" t="s">
        <v>12</v>
      </c>
      <c r="B7" s="273"/>
      <c r="C7" s="273"/>
      <c r="D7" s="273"/>
      <c r="E7" s="273"/>
      <c r="F7" s="273"/>
      <c r="G7" s="273"/>
      <c r="H7" s="273"/>
      <c r="I7" s="273"/>
      <c r="J7" s="273"/>
      <c r="K7" s="273"/>
      <c r="L7" s="273"/>
      <c r="M7" s="273"/>
      <c r="N7" s="273"/>
      <c r="O7" s="273"/>
      <c r="P7" s="273"/>
      <c r="Q7" s="273"/>
      <c r="R7" s="273"/>
      <c r="S7" s="273"/>
      <c r="T7" s="273"/>
      <c r="U7" s="273"/>
      <c r="V7" s="273"/>
    </row>
    <row r="8" spans="1:23" s="1" customFormat="1" ht="15" customHeight="1" thickBot="1" x14ac:dyDescent="0.25">
      <c r="A8" s="49"/>
      <c r="B8" s="273" t="s">
        <v>133</v>
      </c>
      <c r="C8" s="273"/>
      <c r="D8" s="273"/>
      <c r="E8" s="273"/>
      <c r="F8" s="273"/>
      <c r="G8" s="273"/>
      <c r="H8" s="273"/>
      <c r="I8" s="273"/>
      <c r="J8" s="273"/>
      <c r="K8" s="273"/>
      <c r="L8" s="273"/>
      <c r="M8" s="273"/>
      <c r="N8" s="273"/>
      <c r="O8" s="273"/>
      <c r="P8" s="273"/>
      <c r="Q8" s="273"/>
      <c r="R8" s="273"/>
      <c r="S8" s="273"/>
      <c r="T8" s="273"/>
      <c r="U8" s="273"/>
      <c r="V8" s="273"/>
    </row>
    <row r="9" spans="1:23" ht="12" customHeight="1" x14ac:dyDescent="0.2">
      <c r="A9" s="266" t="s">
        <v>11</v>
      </c>
      <c r="B9" s="268" t="s">
        <v>0</v>
      </c>
      <c r="C9" s="275" t="s">
        <v>1</v>
      </c>
      <c r="D9" s="254" t="s">
        <v>33</v>
      </c>
      <c r="E9" s="251"/>
      <c r="F9" s="251"/>
      <c r="G9" s="251"/>
      <c r="H9" s="251"/>
      <c r="I9" s="251"/>
      <c r="J9" s="251"/>
      <c r="K9" s="252"/>
      <c r="L9" s="250" t="s">
        <v>34</v>
      </c>
      <c r="M9" s="251"/>
      <c r="N9" s="251"/>
      <c r="O9" s="251"/>
      <c r="P9" s="251"/>
      <c r="Q9" s="251"/>
      <c r="R9" s="251"/>
      <c r="S9" s="253"/>
      <c r="T9" s="254" t="s">
        <v>2</v>
      </c>
      <c r="U9" s="251"/>
      <c r="V9" s="252"/>
      <c r="W9" s="13"/>
    </row>
    <row r="10" spans="1:23" ht="20.25" customHeight="1" x14ac:dyDescent="0.2">
      <c r="A10" s="267"/>
      <c r="B10" s="246"/>
      <c r="C10" s="276"/>
      <c r="D10" s="50" t="s">
        <v>3</v>
      </c>
      <c r="E10" s="38" t="s">
        <v>29</v>
      </c>
      <c r="F10" s="38" t="s">
        <v>30</v>
      </c>
      <c r="G10" s="38" t="s">
        <v>4</v>
      </c>
      <c r="H10" s="38" t="s">
        <v>8</v>
      </c>
      <c r="I10" s="38" t="s">
        <v>5</v>
      </c>
      <c r="J10" s="38" t="s">
        <v>6</v>
      </c>
      <c r="K10" s="37" t="s">
        <v>20</v>
      </c>
      <c r="L10" s="39" t="s">
        <v>3</v>
      </c>
      <c r="M10" s="38" t="s">
        <v>29</v>
      </c>
      <c r="N10" s="38" t="s">
        <v>30</v>
      </c>
      <c r="O10" s="38" t="s">
        <v>4</v>
      </c>
      <c r="P10" s="38" t="s">
        <v>8</v>
      </c>
      <c r="Q10" s="38" t="s">
        <v>5</v>
      </c>
      <c r="R10" s="38" t="s">
        <v>6</v>
      </c>
      <c r="S10" s="48" t="s">
        <v>21</v>
      </c>
      <c r="T10" s="50" t="s">
        <v>8</v>
      </c>
      <c r="U10" s="38" t="s">
        <v>5</v>
      </c>
      <c r="V10" s="37" t="s">
        <v>6</v>
      </c>
      <c r="W10" s="13"/>
    </row>
    <row r="11" spans="1:23" ht="12" customHeight="1" x14ac:dyDescent="0.2">
      <c r="A11" s="228" t="s">
        <v>10</v>
      </c>
      <c r="B11" s="255"/>
      <c r="C11" s="256"/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8"/>
      <c r="O11" s="258"/>
      <c r="P11" s="258"/>
      <c r="Q11" s="258"/>
      <c r="R11" s="258"/>
      <c r="S11" s="258"/>
      <c r="T11" s="258"/>
      <c r="U11" s="258"/>
      <c r="V11" s="259"/>
      <c r="W11" s="13"/>
    </row>
    <row r="12" spans="1:23" ht="12" customHeight="1" x14ac:dyDescent="0.2">
      <c r="A12" s="195">
        <v>1</v>
      </c>
      <c r="B12" s="59" t="s">
        <v>46</v>
      </c>
      <c r="C12" s="37" t="s">
        <v>169</v>
      </c>
      <c r="D12" s="177">
        <v>2</v>
      </c>
      <c r="E12" s="88"/>
      <c r="F12" s="88">
        <v>2</v>
      </c>
      <c r="G12" s="176"/>
      <c r="H12" s="82">
        <f t="shared" ref="H12:H17" si="0">(D12*2+SUM(E12:G12)*1)*14</f>
        <v>84</v>
      </c>
      <c r="I12" s="88">
        <v>5</v>
      </c>
      <c r="J12" s="90">
        <f t="shared" ref="J12:J17" si="1">I12*12.13</f>
        <v>60.650000000000006</v>
      </c>
      <c r="K12" s="196" t="s">
        <v>36</v>
      </c>
      <c r="L12" s="177"/>
      <c r="M12" s="88"/>
      <c r="N12" s="88"/>
      <c r="O12" s="89"/>
      <c r="P12" s="89"/>
      <c r="Q12" s="88"/>
      <c r="R12" s="89"/>
      <c r="S12" s="193"/>
      <c r="T12" s="89">
        <f t="shared" ref="T12:T17" si="2">H12</f>
        <v>84</v>
      </c>
      <c r="U12" s="88">
        <v>5</v>
      </c>
      <c r="V12" s="89">
        <f t="shared" ref="V12:V17" si="3">J12</f>
        <v>60.650000000000006</v>
      </c>
      <c r="W12" s="13"/>
    </row>
    <row r="13" spans="1:23" ht="12" customHeight="1" x14ac:dyDescent="0.2">
      <c r="A13" s="195">
        <v>2</v>
      </c>
      <c r="B13" s="59" t="s">
        <v>47</v>
      </c>
      <c r="C13" s="37" t="s">
        <v>170</v>
      </c>
      <c r="D13" s="177">
        <v>1</v>
      </c>
      <c r="E13" s="88"/>
      <c r="F13" s="88">
        <v>1</v>
      </c>
      <c r="G13" s="177"/>
      <c r="H13" s="82">
        <f t="shared" si="0"/>
        <v>42</v>
      </c>
      <c r="I13" s="88">
        <v>2</v>
      </c>
      <c r="J13" s="90">
        <f t="shared" si="1"/>
        <v>24.26</v>
      </c>
      <c r="K13" s="196" t="s">
        <v>36</v>
      </c>
      <c r="L13" s="177"/>
      <c r="M13" s="88"/>
      <c r="N13" s="88"/>
      <c r="O13" s="89"/>
      <c r="P13" s="89"/>
      <c r="Q13" s="88"/>
      <c r="R13" s="89"/>
      <c r="S13" s="193"/>
      <c r="T13" s="89">
        <f t="shared" si="2"/>
        <v>42</v>
      </c>
      <c r="U13" s="88">
        <v>2</v>
      </c>
      <c r="V13" s="89">
        <f t="shared" si="3"/>
        <v>24.26</v>
      </c>
      <c r="W13" s="13"/>
    </row>
    <row r="14" spans="1:23" ht="12" customHeight="1" x14ac:dyDescent="0.2">
      <c r="A14" s="195">
        <v>3</v>
      </c>
      <c r="B14" s="59" t="s">
        <v>49</v>
      </c>
      <c r="C14" s="48" t="s">
        <v>171</v>
      </c>
      <c r="D14" s="92">
        <v>2</v>
      </c>
      <c r="E14" s="92"/>
      <c r="F14" s="92">
        <v>2</v>
      </c>
      <c r="G14" s="93"/>
      <c r="H14" s="82">
        <f t="shared" si="0"/>
        <v>84</v>
      </c>
      <c r="I14" s="92">
        <v>5</v>
      </c>
      <c r="J14" s="90">
        <f t="shared" si="1"/>
        <v>60.650000000000006</v>
      </c>
      <c r="K14" s="92" t="s">
        <v>36</v>
      </c>
      <c r="L14" s="177"/>
      <c r="M14" s="88"/>
      <c r="N14" s="88"/>
      <c r="O14" s="176"/>
      <c r="P14" s="89"/>
      <c r="Q14" s="88"/>
      <c r="R14" s="89"/>
      <c r="S14" s="196"/>
      <c r="T14" s="89">
        <f t="shared" si="2"/>
        <v>84</v>
      </c>
      <c r="U14" s="92">
        <v>5</v>
      </c>
      <c r="V14" s="89">
        <f t="shared" si="3"/>
        <v>60.650000000000006</v>
      </c>
      <c r="W14" s="13"/>
    </row>
    <row r="15" spans="1:23" ht="12" customHeight="1" x14ac:dyDescent="0.2">
      <c r="A15" s="195">
        <v>4</v>
      </c>
      <c r="B15" s="59" t="s">
        <v>50</v>
      </c>
      <c r="C15" s="37" t="s">
        <v>172</v>
      </c>
      <c r="D15" s="177">
        <v>2</v>
      </c>
      <c r="E15" s="88"/>
      <c r="F15" s="88"/>
      <c r="G15" s="177">
        <v>2</v>
      </c>
      <c r="H15" s="82">
        <f t="shared" si="0"/>
        <v>84</v>
      </c>
      <c r="I15" s="88">
        <v>6</v>
      </c>
      <c r="J15" s="90">
        <f t="shared" si="1"/>
        <v>72.78</v>
      </c>
      <c r="K15" s="196" t="s">
        <v>36</v>
      </c>
      <c r="L15" s="177"/>
      <c r="M15" s="88"/>
      <c r="N15" s="88"/>
      <c r="O15" s="89"/>
      <c r="P15" s="89"/>
      <c r="Q15" s="88"/>
      <c r="R15" s="89"/>
      <c r="S15" s="193"/>
      <c r="T15" s="89">
        <f t="shared" si="2"/>
        <v>84</v>
      </c>
      <c r="U15" s="88">
        <v>6</v>
      </c>
      <c r="V15" s="89">
        <f t="shared" si="3"/>
        <v>72.78</v>
      </c>
      <c r="W15" s="13"/>
    </row>
    <row r="16" spans="1:23" ht="15.75" customHeight="1" x14ac:dyDescent="0.2">
      <c r="A16" s="195">
        <v>5</v>
      </c>
      <c r="B16" s="59" t="s">
        <v>84</v>
      </c>
      <c r="C16" s="37" t="s">
        <v>173</v>
      </c>
      <c r="D16" s="177">
        <v>1</v>
      </c>
      <c r="E16" s="177"/>
      <c r="F16" s="88">
        <v>1</v>
      </c>
      <c r="G16" s="177"/>
      <c r="H16" s="82">
        <f t="shared" si="0"/>
        <v>42</v>
      </c>
      <c r="I16" s="88">
        <v>2</v>
      </c>
      <c r="J16" s="90">
        <f t="shared" si="1"/>
        <v>24.26</v>
      </c>
      <c r="K16" s="196" t="s">
        <v>36</v>
      </c>
      <c r="L16" s="177"/>
      <c r="M16" s="88"/>
      <c r="N16" s="88"/>
      <c r="O16" s="89"/>
      <c r="P16" s="89"/>
      <c r="Q16" s="88"/>
      <c r="R16" s="89"/>
      <c r="S16" s="193"/>
      <c r="T16" s="89">
        <f t="shared" si="2"/>
        <v>42</v>
      </c>
      <c r="U16" s="88">
        <v>2</v>
      </c>
      <c r="V16" s="89">
        <f t="shared" si="3"/>
        <v>24.26</v>
      </c>
      <c r="W16" s="13"/>
    </row>
    <row r="17" spans="1:23" ht="12.75" customHeight="1" x14ac:dyDescent="0.2">
      <c r="A17" s="195">
        <v>6</v>
      </c>
      <c r="B17" s="52" t="s">
        <v>53</v>
      </c>
      <c r="C17" s="37" t="s">
        <v>174</v>
      </c>
      <c r="D17" s="203">
        <v>2</v>
      </c>
      <c r="E17" s="91"/>
      <c r="F17" s="91">
        <v>2</v>
      </c>
      <c r="G17" s="91"/>
      <c r="H17" s="82">
        <f t="shared" si="0"/>
        <v>84</v>
      </c>
      <c r="I17" s="200">
        <v>5</v>
      </c>
      <c r="J17" s="90">
        <f t="shared" si="1"/>
        <v>60.650000000000006</v>
      </c>
      <c r="K17" s="199" t="s">
        <v>3</v>
      </c>
      <c r="L17" s="177"/>
      <c r="M17" s="88"/>
      <c r="N17" s="88"/>
      <c r="O17" s="176"/>
      <c r="P17" s="89"/>
      <c r="Q17" s="88"/>
      <c r="R17" s="89"/>
      <c r="S17" s="205"/>
      <c r="T17" s="89">
        <f t="shared" si="2"/>
        <v>84</v>
      </c>
      <c r="U17" s="200">
        <v>5</v>
      </c>
      <c r="V17" s="89">
        <f t="shared" si="3"/>
        <v>60.650000000000006</v>
      </c>
      <c r="W17" s="13"/>
    </row>
    <row r="18" spans="1:23" ht="12" customHeight="1" x14ac:dyDescent="0.2">
      <c r="A18" s="195">
        <v>7</v>
      </c>
      <c r="B18" s="59" t="s">
        <v>48</v>
      </c>
      <c r="C18" s="37" t="s">
        <v>175</v>
      </c>
      <c r="D18" s="197"/>
      <c r="E18" s="197"/>
      <c r="F18" s="204"/>
      <c r="G18" s="175"/>
      <c r="H18" s="89"/>
      <c r="I18" s="88"/>
      <c r="J18" s="89"/>
      <c r="K18" s="196"/>
      <c r="L18" s="177">
        <v>2</v>
      </c>
      <c r="M18" s="177"/>
      <c r="N18" s="88">
        <v>2</v>
      </c>
      <c r="O18" s="89"/>
      <c r="P18" s="82">
        <f t="shared" ref="P18:P24" si="4">(L18*2+SUM(M18:O18)*1)*14</f>
        <v>84</v>
      </c>
      <c r="Q18" s="88">
        <v>4</v>
      </c>
      <c r="R18" s="90">
        <f t="shared" ref="R18:R25" si="5">Q18*12.13</f>
        <v>48.52</v>
      </c>
      <c r="S18" s="193" t="s">
        <v>3</v>
      </c>
      <c r="T18" s="89">
        <f t="shared" ref="T18:T25" si="6">P18</f>
        <v>84</v>
      </c>
      <c r="U18" s="88">
        <v>4</v>
      </c>
      <c r="V18" s="89">
        <f t="shared" ref="V18:V26" si="7">R18</f>
        <v>48.52</v>
      </c>
      <c r="W18" s="13"/>
    </row>
    <row r="19" spans="1:23" ht="12" customHeight="1" x14ac:dyDescent="0.2">
      <c r="A19" s="195">
        <v>8</v>
      </c>
      <c r="B19" s="59" t="s">
        <v>64</v>
      </c>
      <c r="C19" s="37" t="s">
        <v>176</v>
      </c>
      <c r="D19" s="177"/>
      <c r="E19" s="177" t="s">
        <v>235</v>
      </c>
      <c r="F19" s="88"/>
      <c r="G19" s="89"/>
      <c r="H19" s="89"/>
      <c r="I19" s="177"/>
      <c r="J19" s="89"/>
      <c r="K19" s="196"/>
      <c r="L19" s="177">
        <v>1</v>
      </c>
      <c r="M19" s="177"/>
      <c r="N19" s="88">
        <v>1</v>
      </c>
      <c r="O19" s="89"/>
      <c r="P19" s="82">
        <f t="shared" si="4"/>
        <v>42</v>
      </c>
      <c r="Q19" s="88">
        <v>2</v>
      </c>
      <c r="R19" s="90">
        <f t="shared" si="5"/>
        <v>24.26</v>
      </c>
      <c r="S19" s="193" t="s">
        <v>3</v>
      </c>
      <c r="T19" s="89">
        <f t="shared" si="6"/>
        <v>42</v>
      </c>
      <c r="U19" s="88">
        <v>2</v>
      </c>
      <c r="V19" s="89">
        <f t="shared" si="7"/>
        <v>24.26</v>
      </c>
      <c r="W19" s="13"/>
    </row>
    <row r="20" spans="1:23" ht="12" customHeight="1" x14ac:dyDescent="0.2">
      <c r="A20" s="195">
        <v>9</v>
      </c>
      <c r="B20" s="59" t="s">
        <v>51</v>
      </c>
      <c r="C20" s="48" t="s">
        <v>177</v>
      </c>
      <c r="D20" s="91"/>
      <c r="E20" s="91"/>
      <c r="F20" s="203"/>
      <c r="G20" s="202"/>
      <c r="H20" s="201"/>
      <c r="I20" s="200"/>
      <c r="J20" s="200"/>
      <c r="K20" s="199"/>
      <c r="L20" s="177">
        <v>2</v>
      </c>
      <c r="M20" s="88"/>
      <c r="N20" s="198">
        <v>1</v>
      </c>
      <c r="O20" s="89"/>
      <c r="P20" s="82">
        <f t="shared" si="4"/>
        <v>70</v>
      </c>
      <c r="Q20" s="88">
        <v>3</v>
      </c>
      <c r="R20" s="90">
        <f t="shared" si="5"/>
        <v>36.39</v>
      </c>
      <c r="S20" s="193" t="s">
        <v>36</v>
      </c>
      <c r="T20" s="89">
        <f t="shared" si="6"/>
        <v>70</v>
      </c>
      <c r="U20" s="88">
        <v>3</v>
      </c>
      <c r="V20" s="89">
        <f t="shared" si="7"/>
        <v>36.39</v>
      </c>
      <c r="W20" s="13"/>
    </row>
    <row r="21" spans="1:23" ht="12.75" customHeight="1" x14ac:dyDescent="0.2">
      <c r="A21" s="195">
        <v>10</v>
      </c>
      <c r="B21" s="55" t="s">
        <v>52</v>
      </c>
      <c r="C21" s="48" t="s">
        <v>234</v>
      </c>
      <c r="D21" s="91"/>
      <c r="E21" s="88"/>
      <c r="F21" s="88"/>
      <c r="G21" s="89"/>
      <c r="H21" s="89"/>
      <c r="I21" s="88"/>
      <c r="J21" s="89"/>
      <c r="K21" s="196"/>
      <c r="L21" s="197">
        <v>2</v>
      </c>
      <c r="M21" s="88"/>
      <c r="N21" s="88">
        <v>2</v>
      </c>
      <c r="O21" s="89"/>
      <c r="P21" s="82">
        <f t="shared" si="4"/>
        <v>84</v>
      </c>
      <c r="Q21" s="88">
        <v>4</v>
      </c>
      <c r="R21" s="90">
        <f t="shared" si="5"/>
        <v>48.52</v>
      </c>
      <c r="S21" s="193" t="s">
        <v>36</v>
      </c>
      <c r="T21" s="89">
        <f t="shared" si="6"/>
        <v>84</v>
      </c>
      <c r="U21" s="88">
        <v>4</v>
      </c>
      <c r="V21" s="89">
        <f t="shared" si="7"/>
        <v>48.52</v>
      </c>
      <c r="W21" s="13"/>
    </row>
    <row r="22" spans="1:23" ht="13.5" customHeight="1" x14ac:dyDescent="0.2">
      <c r="A22" s="195">
        <v>11</v>
      </c>
      <c r="B22" s="59" t="s">
        <v>108</v>
      </c>
      <c r="C22" s="37" t="s">
        <v>178</v>
      </c>
      <c r="D22" s="177"/>
      <c r="E22" s="89"/>
      <c r="F22" s="88"/>
      <c r="G22" s="88"/>
      <c r="H22" s="89"/>
      <c r="I22" s="88"/>
      <c r="J22" s="89"/>
      <c r="K22" s="196"/>
      <c r="L22" s="177">
        <v>1</v>
      </c>
      <c r="M22" s="88">
        <v>2</v>
      </c>
      <c r="N22" s="88"/>
      <c r="O22" s="88"/>
      <c r="P22" s="82">
        <f t="shared" si="4"/>
        <v>56</v>
      </c>
      <c r="Q22" s="88">
        <v>3</v>
      </c>
      <c r="R22" s="90">
        <f t="shared" si="5"/>
        <v>36.39</v>
      </c>
      <c r="S22" s="193" t="s">
        <v>3</v>
      </c>
      <c r="T22" s="89">
        <f t="shared" si="6"/>
        <v>56</v>
      </c>
      <c r="U22" s="88">
        <v>3</v>
      </c>
      <c r="V22" s="89">
        <f t="shared" si="7"/>
        <v>36.39</v>
      </c>
      <c r="W22" s="13"/>
    </row>
    <row r="23" spans="1:23" ht="12" customHeight="1" x14ac:dyDescent="0.2">
      <c r="A23" s="195">
        <v>12</v>
      </c>
      <c r="B23" s="59" t="s">
        <v>53</v>
      </c>
      <c r="C23" s="37" t="s">
        <v>179</v>
      </c>
      <c r="D23" s="177"/>
      <c r="E23" s="89"/>
      <c r="F23" s="89"/>
      <c r="G23" s="88"/>
      <c r="H23" s="89"/>
      <c r="I23" s="88"/>
      <c r="J23" s="89"/>
      <c r="K23" s="196"/>
      <c r="L23" s="177">
        <v>2</v>
      </c>
      <c r="M23" s="89"/>
      <c r="N23" s="88">
        <v>1</v>
      </c>
      <c r="O23" s="88">
        <v>2</v>
      </c>
      <c r="P23" s="82">
        <f t="shared" si="4"/>
        <v>98</v>
      </c>
      <c r="Q23" s="88">
        <v>4</v>
      </c>
      <c r="R23" s="90">
        <f t="shared" si="5"/>
        <v>48.52</v>
      </c>
      <c r="S23" s="193" t="s">
        <v>36</v>
      </c>
      <c r="T23" s="89">
        <f t="shared" si="6"/>
        <v>98</v>
      </c>
      <c r="U23" s="88">
        <v>4</v>
      </c>
      <c r="V23" s="89">
        <f t="shared" si="7"/>
        <v>48.52</v>
      </c>
      <c r="W23" s="13"/>
    </row>
    <row r="24" spans="1:23" ht="12" customHeight="1" x14ac:dyDescent="0.2">
      <c r="A24" s="195">
        <v>13</v>
      </c>
      <c r="B24" s="59" t="s">
        <v>46</v>
      </c>
      <c r="C24" s="37" t="s">
        <v>180</v>
      </c>
      <c r="D24" s="177"/>
      <c r="E24" s="177"/>
      <c r="F24" s="88"/>
      <c r="G24" s="177"/>
      <c r="H24" s="89"/>
      <c r="I24" s="89"/>
      <c r="J24" s="89"/>
      <c r="K24" s="194"/>
      <c r="L24" s="177">
        <v>2</v>
      </c>
      <c r="M24" s="176"/>
      <c r="N24" s="88">
        <v>1</v>
      </c>
      <c r="O24" s="88"/>
      <c r="P24" s="82">
        <f t="shared" si="4"/>
        <v>70</v>
      </c>
      <c r="Q24" s="177">
        <v>3</v>
      </c>
      <c r="R24" s="90">
        <f t="shared" si="5"/>
        <v>36.39</v>
      </c>
      <c r="S24" s="193" t="s">
        <v>36</v>
      </c>
      <c r="T24" s="89">
        <f t="shared" si="6"/>
        <v>70</v>
      </c>
      <c r="U24" s="177">
        <v>3</v>
      </c>
      <c r="V24" s="89">
        <f t="shared" si="7"/>
        <v>36.39</v>
      </c>
      <c r="W24" s="13"/>
    </row>
    <row r="25" spans="1:23" ht="12" customHeight="1" x14ac:dyDescent="0.2">
      <c r="A25" s="38">
        <v>14</v>
      </c>
      <c r="B25" s="192" t="s">
        <v>42</v>
      </c>
      <c r="C25" s="206" t="s">
        <v>181</v>
      </c>
      <c r="D25" s="191"/>
      <c r="E25" s="190"/>
      <c r="F25" s="189"/>
      <c r="G25" s="189"/>
      <c r="H25" s="188"/>
      <c r="I25" s="187"/>
      <c r="J25" s="186"/>
      <c r="K25" s="185"/>
      <c r="L25" s="184"/>
      <c r="M25" s="182"/>
      <c r="N25" s="183">
        <v>3.21</v>
      </c>
      <c r="O25" s="182"/>
      <c r="P25" s="82">
        <v>90</v>
      </c>
      <c r="Q25" s="180">
        <v>7</v>
      </c>
      <c r="R25" s="90">
        <f t="shared" si="5"/>
        <v>84.910000000000011</v>
      </c>
      <c r="S25" s="181" t="s">
        <v>3</v>
      </c>
      <c r="T25" s="89">
        <f t="shared" si="6"/>
        <v>90</v>
      </c>
      <c r="U25" s="180">
        <v>7</v>
      </c>
      <c r="V25" s="89">
        <f t="shared" si="7"/>
        <v>84.910000000000011</v>
      </c>
      <c r="W25" s="13"/>
    </row>
    <row r="26" spans="1:23" ht="12" customHeight="1" x14ac:dyDescent="0.2">
      <c r="A26" s="38"/>
      <c r="B26" s="59" t="s">
        <v>31</v>
      </c>
      <c r="C26" s="68"/>
      <c r="D26" s="88">
        <v>2</v>
      </c>
      <c r="E26" s="88"/>
      <c r="F26" s="88">
        <v>2</v>
      </c>
      <c r="G26" s="88"/>
      <c r="H26" s="82">
        <f>(D26*2+SUM(E26:G26)*1)*14</f>
        <v>84</v>
      </c>
      <c r="I26" s="88">
        <v>5</v>
      </c>
      <c r="J26" s="90">
        <f>I26*12.13</f>
        <v>60.650000000000006</v>
      </c>
      <c r="K26" s="88" t="s">
        <v>3</v>
      </c>
      <c r="L26" s="88"/>
      <c r="M26" s="89"/>
      <c r="N26" s="88"/>
      <c r="O26" s="88"/>
      <c r="P26" s="89"/>
      <c r="Q26" s="88"/>
      <c r="R26" s="89"/>
      <c r="S26" s="88"/>
      <c r="T26" s="89">
        <f>H26</f>
        <v>84</v>
      </c>
      <c r="U26" s="178">
        <v>5</v>
      </c>
      <c r="V26" s="89">
        <f t="shared" si="7"/>
        <v>0</v>
      </c>
      <c r="W26" s="13"/>
    </row>
    <row r="27" spans="1:23" ht="12" customHeight="1" x14ac:dyDescent="0.2">
      <c r="A27" s="277" t="s">
        <v>19</v>
      </c>
      <c r="B27" s="278"/>
      <c r="C27" s="279"/>
      <c r="D27" s="179">
        <f>SUM(D12:D26)</f>
        <v>12</v>
      </c>
      <c r="E27" s="88">
        <f>SUM(E26:E26)</f>
        <v>0</v>
      </c>
      <c r="F27" s="88">
        <f>SUM(F12:F26)</f>
        <v>10</v>
      </c>
      <c r="G27" s="177">
        <f>SUM(G12:G26)</f>
        <v>2</v>
      </c>
      <c r="H27" s="283">
        <v>504</v>
      </c>
      <c r="I27" s="283">
        <f>SUM(I12:I26)</f>
        <v>30</v>
      </c>
      <c r="J27" s="285">
        <f>SUM(J12:J26)</f>
        <v>363.9</v>
      </c>
      <c r="K27" s="286" t="s">
        <v>140</v>
      </c>
      <c r="L27" s="177">
        <f>SUM(L18:L26)</f>
        <v>12</v>
      </c>
      <c r="M27" s="177">
        <f>SUM(M18:M26)</f>
        <v>2</v>
      </c>
      <c r="N27" s="177">
        <f>SUM(N18:N26)-N25</f>
        <v>8</v>
      </c>
      <c r="O27" s="177">
        <f>SUM(O18:O26)</f>
        <v>2</v>
      </c>
      <c r="P27" s="288">
        <f>SUM(P18:P26)</f>
        <v>594</v>
      </c>
      <c r="Q27" s="288">
        <f>SUM(Q18:Q26)</f>
        <v>30</v>
      </c>
      <c r="R27" s="288">
        <v>294</v>
      </c>
      <c r="S27" s="296" t="s">
        <v>139</v>
      </c>
      <c r="T27" s="290">
        <f>SUM(T12:T26)</f>
        <v>1098</v>
      </c>
      <c r="U27" s="290">
        <f>SUM(U12:U26)</f>
        <v>60</v>
      </c>
      <c r="V27" s="290">
        <f>SUM(V12:V26)</f>
        <v>667.14999999999986</v>
      </c>
      <c r="W27" s="13"/>
    </row>
    <row r="28" spans="1:23" ht="12.75" customHeight="1" x14ac:dyDescent="0.2">
      <c r="A28" s="280"/>
      <c r="B28" s="281"/>
      <c r="C28" s="282"/>
      <c r="D28" s="292">
        <f>SUM(D27:G27)</f>
        <v>24</v>
      </c>
      <c r="E28" s="293"/>
      <c r="F28" s="293"/>
      <c r="G28" s="294"/>
      <c r="H28" s="284"/>
      <c r="I28" s="284"/>
      <c r="J28" s="285"/>
      <c r="K28" s="287"/>
      <c r="L28" s="292">
        <f>SUM(L27:O27)</f>
        <v>24</v>
      </c>
      <c r="M28" s="293"/>
      <c r="N28" s="293"/>
      <c r="O28" s="294"/>
      <c r="P28" s="289"/>
      <c r="Q28" s="289"/>
      <c r="R28" s="289"/>
      <c r="S28" s="297"/>
      <c r="T28" s="291"/>
      <c r="U28" s="291"/>
      <c r="V28" s="291"/>
      <c r="W28" s="13"/>
    </row>
    <row r="29" spans="1:23" ht="12.75" customHeight="1" x14ac:dyDescent="0.2">
      <c r="A29" s="257" t="s">
        <v>31</v>
      </c>
      <c r="B29" s="303"/>
      <c r="C29" s="304"/>
      <c r="D29" s="298"/>
      <c r="E29" s="299"/>
      <c r="F29" s="299"/>
      <c r="G29" s="299"/>
      <c r="H29" s="299"/>
      <c r="I29" s="299"/>
      <c r="J29" s="299"/>
      <c r="K29" s="299"/>
      <c r="L29" s="299"/>
      <c r="M29" s="299"/>
      <c r="N29" s="299"/>
      <c r="O29" s="299"/>
      <c r="P29" s="299"/>
      <c r="Q29" s="299"/>
      <c r="R29" s="299"/>
      <c r="S29" s="299"/>
      <c r="T29" s="299"/>
      <c r="U29" s="299"/>
      <c r="V29" s="300"/>
      <c r="W29" s="13"/>
    </row>
    <row r="30" spans="1:23" ht="12" customHeight="1" x14ac:dyDescent="0.2">
      <c r="A30" s="38">
        <v>15</v>
      </c>
      <c r="B30" s="62" t="s">
        <v>111</v>
      </c>
      <c r="C30" s="173" t="s">
        <v>182</v>
      </c>
      <c r="D30" s="94">
        <v>2</v>
      </c>
      <c r="E30" s="87"/>
      <c r="F30" s="87">
        <v>2</v>
      </c>
      <c r="G30" s="95"/>
      <c r="H30" s="95">
        <v>84</v>
      </c>
      <c r="I30" s="87">
        <v>5</v>
      </c>
      <c r="J30" s="90">
        <f>I30*12.13</f>
        <v>60.650000000000006</v>
      </c>
      <c r="K30" s="97" t="s">
        <v>3</v>
      </c>
      <c r="L30" s="98"/>
      <c r="M30" s="98"/>
      <c r="N30" s="98"/>
      <c r="O30" s="98"/>
      <c r="P30" s="98"/>
      <c r="Q30" s="98"/>
      <c r="R30" s="98"/>
      <c r="S30" s="98"/>
      <c r="T30" s="99"/>
      <c r="U30" s="95"/>
      <c r="V30" s="96"/>
      <c r="W30" s="13"/>
    </row>
    <row r="31" spans="1:23" ht="12" customHeight="1" x14ac:dyDescent="0.2">
      <c r="A31" s="38">
        <v>16</v>
      </c>
      <c r="B31" s="174" t="s">
        <v>102</v>
      </c>
      <c r="C31" s="173" t="s">
        <v>183</v>
      </c>
      <c r="D31" s="94">
        <v>2</v>
      </c>
      <c r="E31" s="87"/>
      <c r="F31" s="87">
        <v>2</v>
      </c>
      <c r="G31" s="95"/>
      <c r="H31" s="95">
        <v>84</v>
      </c>
      <c r="I31" s="87">
        <v>5</v>
      </c>
      <c r="J31" s="90">
        <f>I31*12.13</f>
        <v>60.650000000000006</v>
      </c>
      <c r="K31" s="97" t="s">
        <v>3</v>
      </c>
      <c r="L31" s="98"/>
      <c r="M31" s="98"/>
      <c r="N31" s="98"/>
      <c r="O31" s="98"/>
      <c r="P31" s="98"/>
      <c r="Q31" s="98"/>
      <c r="R31" s="98"/>
      <c r="S31" s="98"/>
      <c r="T31" s="99"/>
      <c r="U31" s="95"/>
      <c r="V31" s="96"/>
      <c r="W31" s="13"/>
    </row>
    <row r="32" spans="1:23" ht="12" customHeight="1" x14ac:dyDescent="0.2">
      <c r="A32" s="228" t="s">
        <v>9</v>
      </c>
      <c r="B32" s="255"/>
      <c r="C32" s="255"/>
      <c r="D32" s="172"/>
      <c r="E32" s="171"/>
      <c r="F32" s="171"/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171"/>
      <c r="V32" s="170"/>
      <c r="W32" s="13"/>
    </row>
    <row r="33" spans="1:23" ht="11.25" customHeight="1" x14ac:dyDescent="0.2">
      <c r="A33" s="168">
        <v>17</v>
      </c>
      <c r="B33" s="67" t="s">
        <v>103</v>
      </c>
      <c r="C33" s="209" t="s">
        <v>148</v>
      </c>
      <c r="D33" s="136">
        <v>2</v>
      </c>
      <c r="E33" s="81">
        <v>2</v>
      </c>
      <c r="F33" s="81"/>
      <c r="G33" s="81"/>
      <c r="H33" s="82">
        <f>(D33*2+SUM(E33:G33)*1)*14</f>
        <v>84</v>
      </c>
      <c r="I33" s="81">
        <v>4</v>
      </c>
      <c r="J33" s="90">
        <f>I33*12.13</f>
        <v>48.52</v>
      </c>
      <c r="K33" s="126" t="s">
        <v>36</v>
      </c>
      <c r="L33" s="136"/>
      <c r="M33" s="81"/>
      <c r="N33" s="81"/>
      <c r="O33" s="81"/>
      <c r="P33" s="81"/>
      <c r="Q33" s="82"/>
      <c r="R33" s="81"/>
      <c r="S33" s="159"/>
      <c r="T33" s="155">
        <f>SUM(H33,P33)</f>
        <v>84</v>
      </c>
      <c r="U33" s="82">
        <f>SUM(I33,Q33)</f>
        <v>4</v>
      </c>
      <c r="V33" s="124">
        <f>SUM(J33,R33)</f>
        <v>48.52</v>
      </c>
      <c r="W33" s="13"/>
    </row>
    <row r="34" spans="1:23" ht="12.75" customHeight="1" x14ac:dyDescent="0.2">
      <c r="A34" s="168">
        <v>18</v>
      </c>
      <c r="B34" s="62" t="s">
        <v>104</v>
      </c>
      <c r="C34" s="210" t="s">
        <v>149</v>
      </c>
      <c r="D34" s="127">
        <v>2</v>
      </c>
      <c r="E34" s="81">
        <v>2</v>
      </c>
      <c r="F34" s="81"/>
      <c r="G34" s="81"/>
      <c r="H34" s="82">
        <v>84</v>
      </c>
      <c r="I34" s="81">
        <v>5</v>
      </c>
      <c r="J34" s="90">
        <f>I34*12.13</f>
        <v>60.650000000000006</v>
      </c>
      <c r="K34" s="126" t="s">
        <v>36</v>
      </c>
      <c r="L34" s="136"/>
      <c r="M34" s="81"/>
      <c r="N34" s="81"/>
      <c r="O34" s="81"/>
      <c r="P34" s="81"/>
      <c r="Q34" s="81"/>
      <c r="R34" s="82"/>
      <c r="S34" s="159"/>
      <c r="T34" s="169">
        <v>84</v>
      </c>
      <c r="U34" s="146">
        <v>5</v>
      </c>
      <c r="V34" s="137">
        <v>33</v>
      </c>
      <c r="W34" s="13"/>
    </row>
    <row r="35" spans="1:23" ht="10.5" customHeight="1" x14ac:dyDescent="0.2">
      <c r="A35" s="168">
        <v>19</v>
      </c>
      <c r="B35" s="67" t="s">
        <v>128</v>
      </c>
      <c r="C35" s="211" t="s">
        <v>189</v>
      </c>
      <c r="D35" s="81">
        <v>1</v>
      </c>
      <c r="E35" s="81">
        <v>1</v>
      </c>
      <c r="F35" s="81"/>
      <c r="G35" s="81"/>
      <c r="H35" s="82">
        <f>(D35*2+SUM(E35:G35)*1)*14</f>
        <v>42</v>
      </c>
      <c r="I35" s="81">
        <v>2</v>
      </c>
      <c r="J35" s="90">
        <f>I35*12.13</f>
        <v>24.26</v>
      </c>
      <c r="K35" s="81" t="s">
        <v>3</v>
      </c>
      <c r="L35" s="167"/>
      <c r="M35" s="81"/>
      <c r="N35" s="81"/>
      <c r="O35" s="81"/>
      <c r="P35" s="81"/>
      <c r="Q35" s="82"/>
      <c r="R35" s="81"/>
      <c r="S35" s="159"/>
      <c r="T35" s="155">
        <f>SUM(H34,P35)</f>
        <v>84</v>
      </c>
      <c r="U35" s="82">
        <f>SUM(I34,Q35)</f>
        <v>5</v>
      </c>
      <c r="V35" s="124">
        <v>12</v>
      </c>
      <c r="W35" s="13"/>
    </row>
    <row r="36" spans="1:23" ht="10.5" customHeight="1" x14ac:dyDescent="0.2">
      <c r="A36" s="166">
        <v>20</v>
      </c>
      <c r="B36" s="66" t="s">
        <v>105</v>
      </c>
      <c r="C36" s="212" t="s">
        <v>150</v>
      </c>
      <c r="D36" s="136">
        <v>2</v>
      </c>
      <c r="E36" s="136"/>
      <c r="F36" s="81">
        <v>2</v>
      </c>
      <c r="G36" s="81"/>
      <c r="H36" s="125">
        <f>(D36*2+SUM(E36:G36)*1)*14</f>
        <v>84</v>
      </c>
      <c r="I36" s="81">
        <v>3</v>
      </c>
      <c r="J36" s="90">
        <f>I36*12.13</f>
        <v>36.39</v>
      </c>
      <c r="K36" s="126" t="s">
        <v>3</v>
      </c>
      <c r="L36" s="165"/>
      <c r="M36" s="164"/>
      <c r="N36" s="164"/>
      <c r="O36" s="164"/>
      <c r="P36" s="164"/>
      <c r="Q36" s="153"/>
      <c r="R36" s="164"/>
      <c r="S36" s="163"/>
      <c r="T36" s="154">
        <v>84</v>
      </c>
      <c r="U36" s="153">
        <v>5</v>
      </c>
      <c r="V36" s="162">
        <v>10</v>
      </c>
      <c r="W36" s="13"/>
    </row>
    <row r="37" spans="1:23" ht="10.5" customHeight="1" x14ac:dyDescent="0.2">
      <c r="A37" s="65">
        <v>21</v>
      </c>
      <c r="B37" s="64" t="s">
        <v>99</v>
      </c>
      <c r="C37" s="213" t="s">
        <v>151</v>
      </c>
      <c r="D37" s="136"/>
      <c r="E37" s="81">
        <v>2</v>
      </c>
      <c r="F37" s="82"/>
      <c r="G37" s="81"/>
      <c r="H37" s="82">
        <v>28</v>
      </c>
      <c r="I37" s="81">
        <v>4</v>
      </c>
      <c r="J37" s="82"/>
      <c r="K37" s="161" t="s">
        <v>44</v>
      </c>
      <c r="L37" s="81"/>
      <c r="M37" s="81"/>
      <c r="N37" s="81"/>
      <c r="O37" s="81"/>
      <c r="P37" s="81"/>
      <c r="Q37" s="82"/>
      <c r="R37" s="81"/>
      <c r="S37" s="81"/>
      <c r="T37" s="82">
        <f>SUM(H35,P37)</f>
        <v>42</v>
      </c>
      <c r="U37" s="82">
        <f>SUM(I35,Q37)</f>
        <v>2</v>
      </c>
      <c r="V37" s="82">
        <v>28</v>
      </c>
      <c r="W37" s="13"/>
    </row>
    <row r="38" spans="1:23" ht="10.5" customHeight="1" x14ac:dyDescent="0.2">
      <c r="A38" s="160">
        <v>22</v>
      </c>
      <c r="B38" s="62" t="s">
        <v>99</v>
      </c>
      <c r="C38" s="211" t="s">
        <v>152</v>
      </c>
      <c r="D38" s="84"/>
      <c r="E38" s="84"/>
      <c r="F38" s="84"/>
      <c r="G38" s="84"/>
      <c r="H38" s="84"/>
      <c r="I38" s="84"/>
      <c r="J38" s="84"/>
      <c r="K38" s="84"/>
      <c r="L38" s="81"/>
      <c r="M38" s="81">
        <v>2</v>
      </c>
      <c r="N38" s="81"/>
      <c r="O38" s="81"/>
      <c r="P38" s="82">
        <v>28</v>
      </c>
      <c r="Q38" s="81">
        <v>4</v>
      </c>
      <c r="R38" s="90">
        <f>Q38*12.13</f>
        <v>48.52</v>
      </c>
      <c r="S38" s="159" t="s">
        <v>44</v>
      </c>
      <c r="T38" s="82">
        <v>28</v>
      </c>
      <c r="U38" s="82">
        <v>1</v>
      </c>
      <c r="V38" s="82">
        <v>33</v>
      </c>
      <c r="W38" s="13"/>
    </row>
    <row r="39" spans="1:23" ht="10.5" customHeight="1" x14ac:dyDescent="0.2">
      <c r="A39" s="63">
        <v>23</v>
      </c>
      <c r="B39" s="62" t="s">
        <v>106</v>
      </c>
      <c r="C39" s="211" t="s">
        <v>153</v>
      </c>
      <c r="D39" s="100"/>
      <c r="E39" s="100"/>
      <c r="F39" s="100"/>
      <c r="G39" s="100"/>
      <c r="H39" s="100"/>
      <c r="I39" s="100"/>
      <c r="J39" s="100"/>
      <c r="K39" s="100"/>
      <c r="L39" s="81">
        <v>2</v>
      </c>
      <c r="M39" s="81">
        <v>2</v>
      </c>
      <c r="N39" s="81"/>
      <c r="O39" s="81"/>
      <c r="P39" s="82">
        <v>84</v>
      </c>
      <c r="Q39" s="81">
        <v>5</v>
      </c>
      <c r="R39" s="90">
        <f>Q39*12.13</f>
        <v>60.650000000000006</v>
      </c>
      <c r="S39" s="81" t="s">
        <v>36</v>
      </c>
      <c r="T39" s="125">
        <v>84</v>
      </c>
      <c r="U39" s="82">
        <v>5</v>
      </c>
      <c r="V39" s="158">
        <v>33</v>
      </c>
      <c r="W39" s="13"/>
    </row>
    <row r="40" spans="1:23" ht="15.75" customHeight="1" x14ac:dyDescent="0.2">
      <c r="A40" s="13"/>
      <c r="B40" s="215" t="s">
        <v>236</v>
      </c>
      <c r="C40" s="215"/>
      <c r="D40" s="36"/>
      <c r="E40" s="302"/>
      <c r="F40" s="302"/>
      <c r="G40" s="302"/>
      <c r="H40" s="302"/>
      <c r="I40" s="302"/>
      <c r="J40" s="302"/>
      <c r="K40" s="302"/>
      <c r="L40" s="35"/>
      <c r="M40" s="35"/>
      <c r="N40" s="35"/>
      <c r="O40" s="35"/>
      <c r="P40" s="295" t="s">
        <v>27</v>
      </c>
      <c r="Q40" s="295"/>
      <c r="R40" s="295"/>
      <c r="S40" s="295"/>
      <c r="T40" s="295"/>
      <c r="U40" s="295"/>
      <c r="V40" s="295"/>
      <c r="W40" s="13"/>
    </row>
    <row r="41" spans="1:23" ht="12.75" customHeight="1" x14ac:dyDescent="0.2">
      <c r="A41" s="13"/>
      <c r="B41" s="220"/>
      <c r="C41" s="218"/>
      <c r="D41" s="36"/>
      <c r="E41" s="35"/>
      <c r="F41" s="35"/>
      <c r="G41" s="35"/>
      <c r="H41" s="43"/>
      <c r="I41" s="43"/>
      <c r="J41" s="43"/>
      <c r="K41" s="43"/>
      <c r="L41" s="35"/>
      <c r="M41" s="35"/>
      <c r="N41" s="35"/>
      <c r="O41" s="35"/>
      <c r="P41" s="240" t="s">
        <v>154</v>
      </c>
      <c r="Q41" s="240"/>
      <c r="R41" s="240"/>
      <c r="S41" s="240"/>
      <c r="T41" s="240"/>
      <c r="U41" s="240"/>
      <c r="V41" s="240"/>
      <c r="W41" s="13"/>
    </row>
    <row r="42" spans="1:23" ht="13.5" customHeight="1" x14ac:dyDescent="0.2">
      <c r="A42" s="13"/>
      <c r="B42" s="295"/>
      <c r="C42" s="295"/>
      <c r="D42" s="35"/>
      <c r="E42" s="302"/>
      <c r="F42" s="302"/>
      <c r="G42" s="302"/>
      <c r="H42" s="302"/>
      <c r="I42" s="302"/>
      <c r="J42" s="302"/>
      <c r="K42" s="302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13"/>
    </row>
    <row r="43" spans="1:23" ht="10.5" customHeight="1" x14ac:dyDescent="0.2">
      <c r="A43" s="13"/>
      <c r="B43" s="301"/>
      <c r="C43" s="301"/>
      <c r="D43" s="35"/>
      <c r="E43" s="301"/>
      <c r="F43" s="301"/>
      <c r="G43" s="301"/>
      <c r="H43" s="301"/>
      <c r="I43" s="301"/>
      <c r="J43" s="301"/>
      <c r="K43" s="301"/>
      <c r="L43" s="35"/>
      <c r="M43" s="35"/>
      <c r="N43" s="35"/>
      <c r="O43" s="35"/>
      <c r="P43" s="35"/>
      <c r="T43" s="35"/>
      <c r="U43" s="35"/>
      <c r="V43" s="35"/>
      <c r="W43" s="13"/>
    </row>
  </sheetData>
  <mergeCells count="42">
    <mergeCell ref="P40:V40"/>
    <mergeCell ref="T27:T28"/>
    <mergeCell ref="S27:S28"/>
    <mergeCell ref="D29:V29"/>
    <mergeCell ref="B43:C43"/>
    <mergeCell ref="E43:K43"/>
    <mergeCell ref="A32:C32"/>
    <mergeCell ref="P41:V41"/>
    <mergeCell ref="B41:C41"/>
    <mergeCell ref="E40:K40"/>
    <mergeCell ref="B42:C42"/>
    <mergeCell ref="E42:K42"/>
    <mergeCell ref="A29:C29"/>
    <mergeCell ref="A11:C11"/>
    <mergeCell ref="D11:V11"/>
    <mergeCell ref="A27:C28"/>
    <mergeCell ref="H27:H28"/>
    <mergeCell ref="I27:I28"/>
    <mergeCell ref="J27:J28"/>
    <mergeCell ref="K27:K28"/>
    <mergeCell ref="P27:P28"/>
    <mergeCell ref="R27:R28"/>
    <mergeCell ref="U27:U28"/>
    <mergeCell ref="V27:V28"/>
    <mergeCell ref="D28:G28"/>
    <mergeCell ref="L28:O28"/>
    <mergeCell ref="Q27:Q28"/>
    <mergeCell ref="B8:V8"/>
    <mergeCell ref="A9:A10"/>
    <mergeCell ref="B9:B10"/>
    <mergeCell ref="C9:C10"/>
    <mergeCell ref="D9:K9"/>
    <mergeCell ref="L9:S9"/>
    <mergeCell ref="T9:V9"/>
    <mergeCell ref="N5:V5"/>
    <mergeCell ref="A6:D6"/>
    <mergeCell ref="N3:V3"/>
    <mergeCell ref="A7:V7"/>
    <mergeCell ref="A2:D2"/>
    <mergeCell ref="A3:D3"/>
    <mergeCell ref="A4:D4"/>
    <mergeCell ref="A5:D5"/>
  </mergeCells>
  <pageMargins left="0.39370078740157483" right="0.35433070866141736" top="0.39370078740157483" bottom="0.23622047244094491" header="0.39370078740157483" footer="0.27559055118110237"/>
  <pageSetup paperSize="9" scale="84" orientation="landscape" r:id="rId1"/>
  <headerFooter alignWithMargins="0">
    <oddHeader xml:space="preserve">&amp;R&amp;8COD: USAMVBT-FPG-001-8A
Ediţia 1/ Revizia 0&amp;10
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48"/>
  <sheetViews>
    <sheetView topLeftCell="A20" zoomScale="115" zoomScaleNormal="115" zoomScaleSheetLayoutView="120" workbookViewId="0">
      <selection activeCell="B44" sqref="B44:C44"/>
    </sheetView>
  </sheetViews>
  <sheetFormatPr defaultRowHeight="13.5" customHeight="1" x14ac:dyDescent="0.2"/>
  <cols>
    <col min="1" max="1" width="4.5703125" customWidth="1"/>
    <col min="2" max="2" width="33.5703125" customWidth="1"/>
    <col min="3" max="3" width="14.28515625" customWidth="1"/>
    <col min="4" max="7" width="5" customWidth="1"/>
    <col min="8" max="8" width="5.85546875" customWidth="1"/>
    <col min="9" max="9" width="5" customWidth="1"/>
    <col min="10" max="10" width="5.42578125" customWidth="1"/>
    <col min="11" max="15" width="5" customWidth="1"/>
    <col min="16" max="16" width="6.140625" customWidth="1"/>
    <col min="17" max="17" width="5" customWidth="1"/>
    <col min="18" max="18" width="5.5703125" customWidth="1"/>
    <col min="19" max="19" width="5" customWidth="1"/>
    <col min="20" max="20" width="5.5703125" customWidth="1"/>
    <col min="21" max="22" width="5" customWidth="1"/>
  </cols>
  <sheetData>
    <row r="1" spans="1:23" s="13" customFormat="1" ht="14.25" customHeight="1" x14ac:dyDescent="0.2">
      <c r="A1" s="261" t="s">
        <v>119</v>
      </c>
      <c r="B1" s="261"/>
      <c r="C1" s="261"/>
      <c r="D1" s="261"/>
      <c r="E1" s="19"/>
      <c r="F1" s="12"/>
      <c r="G1" s="12"/>
      <c r="H1" s="12"/>
      <c r="I1" s="12"/>
      <c r="S1" s="305"/>
      <c r="T1" s="305"/>
      <c r="U1" s="305"/>
      <c r="V1" s="305"/>
      <c r="W1" s="305"/>
    </row>
    <row r="2" spans="1:23" s="13" customFormat="1" ht="14.25" customHeight="1" x14ac:dyDescent="0.2">
      <c r="A2" s="261" t="s">
        <v>60</v>
      </c>
      <c r="B2" s="261"/>
      <c r="C2" s="261"/>
      <c r="D2" s="261"/>
      <c r="E2" s="19"/>
      <c r="F2" s="12"/>
      <c r="G2" s="12"/>
      <c r="H2" s="12"/>
      <c r="I2" s="12"/>
      <c r="N2" s="307" t="s">
        <v>28</v>
      </c>
      <c r="O2" s="307"/>
      <c r="P2" s="307"/>
      <c r="Q2" s="307"/>
      <c r="R2" s="307"/>
      <c r="S2" s="306"/>
      <c r="T2" s="306"/>
      <c r="U2" s="306"/>
      <c r="V2" s="306"/>
      <c r="W2" s="306"/>
    </row>
    <row r="3" spans="1:23" s="15" customFormat="1" ht="14.25" customHeight="1" x14ac:dyDescent="0.2">
      <c r="A3" s="263" t="s">
        <v>61</v>
      </c>
      <c r="B3" s="263"/>
      <c r="C3" s="263"/>
      <c r="D3" s="263"/>
      <c r="E3" s="20"/>
      <c r="F3" s="12"/>
      <c r="G3" s="12"/>
      <c r="H3" s="12"/>
      <c r="I3" s="12"/>
      <c r="J3" s="13"/>
      <c r="K3" s="13"/>
      <c r="L3" s="13"/>
      <c r="M3" s="13"/>
      <c r="N3" s="308" t="s">
        <v>83</v>
      </c>
      <c r="O3" s="308"/>
      <c r="P3" s="308"/>
      <c r="Q3" s="308"/>
      <c r="R3" s="308"/>
      <c r="S3" s="308"/>
      <c r="T3" s="308"/>
      <c r="U3" s="308"/>
      <c r="V3" s="308"/>
    </row>
    <row r="4" spans="1:23" s="15" customFormat="1" ht="14.25" customHeight="1" x14ac:dyDescent="0.2">
      <c r="A4" s="263" t="s">
        <v>80</v>
      </c>
      <c r="B4" s="263"/>
      <c r="C4" s="263"/>
      <c r="D4" s="263"/>
      <c r="E4" s="20"/>
      <c r="F4" s="12"/>
      <c r="G4" s="12"/>
      <c r="H4" s="12"/>
      <c r="I4" s="12"/>
      <c r="J4" s="13"/>
      <c r="K4" s="13"/>
      <c r="L4" s="13"/>
      <c r="M4" s="13"/>
      <c r="O4" s="14"/>
      <c r="P4" s="14"/>
      <c r="Q4" s="14"/>
      <c r="R4" s="14"/>
      <c r="S4" s="14"/>
      <c r="T4" s="14"/>
    </row>
    <row r="5" spans="1:23" s="17" customFormat="1" ht="14.25" customHeight="1" x14ac:dyDescent="0.2">
      <c r="A5" s="263" t="s">
        <v>32</v>
      </c>
      <c r="B5" s="263"/>
      <c r="C5" s="263"/>
      <c r="D5" s="263"/>
      <c r="E5" s="20"/>
      <c r="F5" s="16"/>
      <c r="G5" s="16"/>
      <c r="H5" s="16"/>
      <c r="I5" s="16"/>
      <c r="N5" s="260" t="s">
        <v>134</v>
      </c>
      <c r="O5" s="260"/>
      <c r="P5" s="260"/>
      <c r="Q5" s="260"/>
      <c r="R5" s="260"/>
      <c r="S5" s="260"/>
      <c r="T5" s="14"/>
      <c r="U5" s="14"/>
      <c r="V5" s="14"/>
    </row>
    <row r="6" spans="1:23" s="15" customFormat="1" ht="14.25" customHeight="1" x14ac:dyDescent="0.2">
      <c r="A6" s="263" t="s">
        <v>62</v>
      </c>
      <c r="B6" s="263"/>
      <c r="C6" s="263"/>
      <c r="D6" s="263"/>
      <c r="E6" s="14"/>
      <c r="F6" s="14"/>
      <c r="G6" s="14"/>
      <c r="H6" s="14"/>
      <c r="I6" s="14"/>
    </row>
    <row r="7" spans="1:23" s="1" customFormat="1" ht="14.25" customHeight="1" x14ac:dyDescent="0.2">
      <c r="A7" s="265" t="s">
        <v>12</v>
      </c>
      <c r="B7" s="265"/>
      <c r="C7" s="265"/>
      <c r="D7" s="265"/>
      <c r="E7" s="265"/>
      <c r="F7" s="265"/>
      <c r="G7" s="265"/>
      <c r="H7" s="265"/>
      <c r="I7" s="265"/>
      <c r="J7" s="265"/>
      <c r="K7" s="265"/>
      <c r="L7" s="265"/>
      <c r="M7" s="265"/>
      <c r="N7" s="265"/>
      <c r="O7" s="265"/>
      <c r="P7" s="265"/>
      <c r="Q7" s="265"/>
      <c r="R7" s="265"/>
      <c r="S7" s="265"/>
      <c r="T7" s="265"/>
      <c r="U7" s="265"/>
      <c r="V7" s="265"/>
    </row>
    <row r="8" spans="1:23" s="1" customFormat="1" ht="15" customHeight="1" x14ac:dyDescent="0.2">
      <c r="A8" s="21"/>
      <c r="B8" s="265" t="s">
        <v>132</v>
      </c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65"/>
      <c r="V8" s="265"/>
    </row>
    <row r="9" spans="1:23" ht="10.5" customHeight="1" thickBot="1" x14ac:dyDescent="0.25"/>
    <row r="10" spans="1:23" ht="12" customHeight="1" x14ac:dyDescent="0.2">
      <c r="A10" s="309" t="s">
        <v>11</v>
      </c>
      <c r="B10" s="311" t="s">
        <v>0</v>
      </c>
      <c r="C10" s="313" t="s">
        <v>1</v>
      </c>
      <c r="D10" s="315" t="s">
        <v>33</v>
      </c>
      <c r="E10" s="316"/>
      <c r="F10" s="316"/>
      <c r="G10" s="316"/>
      <c r="H10" s="316"/>
      <c r="I10" s="316"/>
      <c r="J10" s="316"/>
      <c r="K10" s="317"/>
      <c r="L10" s="315" t="s">
        <v>34</v>
      </c>
      <c r="M10" s="316"/>
      <c r="N10" s="316"/>
      <c r="O10" s="316"/>
      <c r="P10" s="316"/>
      <c r="Q10" s="316"/>
      <c r="R10" s="316"/>
      <c r="S10" s="319"/>
      <c r="T10" s="318" t="s">
        <v>2</v>
      </c>
      <c r="U10" s="316"/>
      <c r="V10" s="317"/>
    </row>
    <row r="11" spans="1:23" ht="24" customHeight="1" x14ac:dyDescent="0.2">
      <c r="A11" s="310"/>
      <c r="B11" s="312"/>
      <c r="C11" s="314"/>
      <c r="D11" s="6" t="s">
        <v>3</v>
      </c>
      <c r="E11" s="3" t="s">
        <v>29</v>
      </c>
      <c r="F11" s="3" t="s">
        <v>30</v>
      </c>
      <c r="G11" s="3" t="s">
        <v>4</v>
      </c>
      <c r="H11" s="3" t="s">
        <v>8</v>
      </c>
      <c r="I11" s="3" t="s">
        <v>5</v>
      </c>
      <c r="J11" s="3" t="s">
        <v>6</v>
      </c>
      <c r="K11" s="5" t="s">
        <v>20</v>
      </c>
      <c r="L11" s="6" t="s">
        <v>3</v>
      </c>
      <c r="M11" s="3" t="s">
        <v>29</v>
      </c>
      <c r="N11" s="3" t="s">
        <v>30</v>
      </c>
      <c r="O11" s="3" t="s">
        <v>4</v>
      </c>
      <c r="P11" s="3" t="s">
        <v>8</v>
      </c>
      <c r="Q11" s="3" t="s">
        <v>5</v>
      </c>
      <c r="R11" s="3" t="s">
        <v>6</v>
      </c>
      <c r="S11" s="7" t="s">
        <v>21</v>
      </c>
      <c r="T11" s="4" t="s">
        <v>8</v>
      </c>
      <c r="U11" s="3" t="s">
        <v>5</v>
      </c>
      <c r="V11" s="5" t="s">
        <v>6</v>
      </c>
    </row>
    <row r="12" spans="1:23" ht="12" customHeight="1" x14ac:dyDescent="0.2">
      <c r="A12" s="327" t="s">
        <v>10</v>
      </c>
      <c r="B12" s="328"/>
      <c r="C12" s="329"/>
      <c r="D12" s="320"/>
      <c r="E12" s="321"/>
      <c r="F12" s="321"/>
      <c r="G12" s="321"/>
      <c r="H12" s="321"/>
      <c r="I12" s="321"/>
      <c r="J12" s="321"/>
      <c r="K12" s="321"/>
      <c r="L12" s="321"/>
      <c r="M12" s="321"/>
      <c r="N12" s="321"/>
      <c r="O12" s="321"/>
      <c r="P12" s="321"/>
      <c r="Q12" s="321"/>
      <c r="R12" s="321"/>
      <c r="S12" s="321"/>
      <c r="T12" s="321"/>
      <c r="U12" s="321"/>
      <c r="V12" s="322"/>
    </row>
    <row r="13" spans="1:23" ht="12" customHeight="1" x14ac:dyDescent="0.2">
      <c r="A13" s="3">
        <v>1</v>
      </c>
      <c r="B13" s="8" t="s">
        <v>97</v>
      </c>
      <c r="C13" s="3" t="s">
        <v>187</v>
      </c>
      <c r="D13" s="76">
        <v>2</v>
      </c>
      <c r="E13" s="76"/>
      <c r="F13" s="76">
        <v>2</v>
      </c>
      <c r="G13" s="76"/>
      <c r="H13" s="101">
        <f t="shared" ref="H13:H19" si="0">(D13*2+SUM(E13:G13)*1)*14</f>
        <v>84</v>
      </c>
      <c r="I13" s="76">
        <v>5</v>
      </c>
      <c r="J13" s="102">
        <f>I13*12.13</f>
        <v>60.650000000000006</v>
      </c>
      <c r="K13" s="76" t="s">
        <v>36</v>
      </c>
      <c r="L13" s="76"/>
      <c r="M13" s="76"/>
      <c r="N13" s="76"/>
      <c r="O13" s="76"/>
      <c r="P13" s="101"/>
      <c r="Q13" s="76"/>
      <c r="R13" s="102"/>
      <c r="S13" s="76"/>
      <c r="T13" s="101">
        <f>SUM(H13,P13)</f>
        <v>84</v>
      </c>
      <c r="U13" s="76">
        <f>SUM(I13,Q13)</f>
        <v>5</v>
      </c>
      <c r="V13" s="102">
        <f t="shared" ref="V13:V26" si="1">SUM(J13,R13)</f>
        <v>60.650000000000006</v>
      </c>
    </row>
    <row r="14" spans="1:23" ht="12" customHeight="1" x14ac:dyDescent="0.2">
      <c r="A14" s="3">
        <v>2</v>
      </c>
      <c r="B14" s="8" t="s">
        <v>71</v>
      </c>
      <c r="C14" s="3" t="s">
        <v>190</v>
      </c>
      <c r="D14" s="76">
        <v>2</v>
      </c>
      <c r="E14" s="76"/>
      <c r="F14" s="76">
        <v>2</v>
      </c>
      <c r="G14" s="76"/>
      <c r="H14" s="101">
        <f t="shared" si="0"/>
        <v>84</v>
      </c>
      <c r="I14" s="76">
        <v>5</v>
      </c>
      <c r="J14" s="102">
        <f t="shared" ref="J14:J19" si="2">I14*12.13</f>
        <v>60.650000000000006</v>
      </c>
      <c r="K14" s="76" t="s">
        <v>3</v>
      </c>
      <c r="L14" s="76"/>
      <c r="M14" s="76"/>
      <c r="N14" s="76"/>
      <c r="O14" s="76"/>
      <c r="P14" s="101"/>
      <c r="Q14" s="76"/>
      <c r="R14" s="102"/>
      <c r="S14" s="76"/>
      <c r="T14" s="101">
        <f t="shared" ref="T14:T26" si="3">SUM(H14,P14)</f>
        <v>84</v>
      </c>
      <c r="U14" s="76">
        <f t="shared" ref="U14:U26" si="4">SUM(I14,Q14)</f>
        <v>5</v>
      </c>
      <c r="V14" s="102">
        <f t="shared" si="1"/>
        <v>60.650000000000006</v>
      </c>
    </row>
    <row r="15" spans="1:23" ht="12" customHeight="1" x14ac:dyDescent="0.2">
      <c r="A15" s="3">
        <v>3</v>
      </c>
      <c r="B15" s="8" t="s">
        <v>93</v>
      </c>
      <c r="C15" s="3" t="s">
        <v>191</v>
      </c>
      <c r="D15" s="76">
        <v>1</v>
      </c>
      <c r="E15" s="76"/>
      <c r="F15" s="76">
        <v>1</v>
      </c>
      <c r="G15" s="76"/>
      <c r="H15" s="101">
        <f t="shared" si="0"/>
        <v>42</v>
      </c>
      <c r="I15" s="76">
        <v>3</v>
      </c>
      <c r="J15" s="102">
        <f t="shared" si="2"/>
        <v>36.39</v>
      </c>
      <c r="K15" s="76" t="s">
        <v>3</v>
      </c>
      <c r="L15" s="76"/>
      <c r="M15" s="76"/>
      <c r="N15" s="76"/>
      <c r="O15" s="76"/>
      <c r="P15" s="101"/>
      <c r="Q15" s="76"/>
      <c r="R15" s="76"/>
      <c r="S15" s="76"/>
      <c r="T15" s="101">
        <f t="shared" si="3"/>
        <v>42</v>
      </c>
      <c r="U15" s="76">
        <f t="shared" si="4"/>
        <v>3</v>
      </c>
      <c r="V15" s="102">
        <f t="shared" si="1"/>
        <v>36.39</v>
      </c>
    </row>
    <row r="16" spans="1:23" ht="12" customHeight="1" x14ac:dyDescent="0.2">
      <c r="A16" s="3">
        <v>4</v>
      </c>
      <c r="B16" s="8" t="s">
        <v>72</v>
      </c>
      <c r="C16" s="3" t="s">
        <v>192</v>
      </c>
      <c r="D16" s="76">
        <v>2</v>
      </c>
      <c r="E16" s="76"/>
      <c r="F16" s="76">
        <v>2</v>
      </c>
      <c r="G16" s="76"/>
      <c r="H16" s="101">
        <f t="shared" si="0"/>
        <v>84</v>
      </c>
      <c r="I16" s="76">
        <v>5</v>
      </c>
      <c r="J16" s="102">
        <f t="shared" si="2"/>
        <v>60.650000000000006</v>
      </c>
      <c r="K16" s="76" t="s">
        <v>36</v>
      </c>
      <c r="L16" s="76"/>
      <c r="M16" s="76"/>
      <c r="N16" s="76"/>
      <c r="O16" s="76"/>
      <c r="P16" s="101"/>
      <c r="Q16" s="76"/>
      <c r="R16" s="102"/>
      <c r="S16" s="76"/>
      <c r="T16" s="101">
        <f t="shared" si="3"/>
        <v>84</v>
      </c>
      <c r="U16" s="76">
        <f t="shared" si="4"/>
        <v>5</v>
      </c>
      <c r="V16" s="102">
        <f t="shared" si="1"/>
        <v>60.650000000000006</v>
      </c>
    </row>
    <row r="17" spans="1:24" ht="12" customHeight="1" x14ac:dyDescent="0.2">
      <c r="A17" s="3">
        <v>5</v>
      </c>
      <c r="B17" s="8" t="s">
        <v>90</v>
      </c>
      <c r="C17" s="3" t="s">
        <v>193</v>
      </c>
      <c r="D17" s="76">
        <v>2</v>
      </c>
      <c r="E17" s="76"/>
      <c r="F17" s="76">
        <v>2</v>
      </c>
      <c r="G17" s="76"/>
      <c r="H17" s="101">
        <f t="shared" si="0"/>
        <v>84</v>
      </c>
      <c r="I17" s="76">
        <v>5</v>
      </c>
      <c r="J17" s="102">
        <f t="shared" si="2"/>
        <v>60.650000000000006</v>
      </c>
      <c r="K17" s="76" t="s">
        <v>36</v>
      </c>
      <c r="L17" s="76"/>
      <c r="M17" s="76"/>
      <c r="N17" s="76"/>
      <c r="O17" s="76"/>
      <c r="P17" s="101"/>
      <c r="Q17" s="76"/>
      <c r="R17" s="102"/>
      <c r="S17" s="76"/>
      <c r="T17" s="101">
        <f t="shared" si="3"/>
        <v>84</v>
      </c>
      <c r="U17" s="76">
        <f t="shared" si="4"/>
        <v>5</v>
      </c>
      <c r="V17" s="102">
        <f t="shared" si="1"/>
        <v>60.650000000000006</v>
      </c>
    </row>
    <row r="18" spans="1:24" ht="12" customHeight="1" x14ac:dyDescent="0.2">
      <c r="A18" s="3">
        <v>6</v>
      </c>
      <c r="B18" s="8" t="s">
        <v>58</v>
      </c>
      <c r="C18" s="3" t="s">
        <v>194</v>
      </c>
      <c r="D18" s="76">
        <v>1</v>
      </c>
      <c r="E18" s="76">
        <v>1</v>
      </c>
      <c r="F18" s="76"/>
      <c r="G18" s="76"/>
      <c r="H18" s="101">
        <f t="shared" si="0"/>
        <v>42</v>
      </c>
      <c r="I18" s="76">
        <v>3</v>
      </c>
      <c r="J18" s="102">
        <f t="shared" si="2"/>
        <v>36.39</v>
      </c>
      <c r="K18" s="76" t="s">
        <v>3</v>
      </c>
      <c r="L18" s="76"/>
      <c r="M18" s="76"/>
      <c r="N18" s="76"/>
      <c r="O18" s="76"/>
      <c r="P18" s="101"/>
      <c r="Q18" s="76"/>
      <c r="R18" s="102"/>
      <c r="S18" s="76"/>
      <c r="T18" s="101">
        <f t="shared" si="3"/>
        <v>42</v>
      </c>
      <c r="U18" s="76">
        <f t="shared" si="4"/>
        <v>3</v>
      </c>
      <c r="V18" s="102">
        <f t="shared" si="1"/>
        <v>36.39</v>
      </c>
    </row>
    <row r="19" spans="1:24" ht="12" customHeight="1" x14ac:dyDescent="0.2">
      <c r="A19" s="3">
        <v>7</v>
      </c>
      <c r="B19" s="8" t="s">
        <v>91</v>
      </c>
      <c r="C19" s="3" t="s">
        <v>195</v>
      </c>
      <c r="D19" s="76">
        <v>2</v>
      </c>
      <c r="E19" s="76"/>
      <c r="F19" s="76">
        <v>1</v>
      </c>
      <c r="G19" s="76"/>
      <c r="H19" s="101">
        <f t="shared" si="0"/>
        <v>70</v>
      </c>
      <c r="I19" s="76">
        <v>4</v>
      </c>
      <c r="J19" s="102">
        <f t="shared" si="2"/>
        <v>48.52</v>
      </c>
      <c r="K19" s="76" t="s">
        <v>3</v>
      </c>
      <c r="L19" s="76"/>
      <c r="M19" s="76"/>
      <c r="N19" s="76"/>
      <c r="O19" s="76"/>
      <c r="P19" s="101"/>
      <c r="Q19" s="76"/>
      <c r="R19" s="102"/>
      <c r="S19" s="76"/>
      <c r="T19" s="101">
        <f t="shared" si="3"/>
        <v>70</v>
      </c>
      <c r="U19" s="76">
        <f t="shared" si="4"/>
        <v>4</v>
      </c>
      <c r="V19" s="102">
        <f t="shared" si="1"/>
        <v>48.52</v>
      </c>
    </row>
    <row r="20" spans="1:24" ht="12" customHeight="1" x14ac:dyDescent="0.2">
      <c r="A20" s="3">
        <v>8</v>
      </c>
      <c r="B20" s="8" t="s">
        <v>90</v>
      </c>
      <c r="C20" s="3" t="s">
        <v>196</v>
      </c>
      <c r="D20" s="76"/>
      <c r="E20" s="76"/>
      <c r="F20" s="76"/>
      <c r="G20" s="76"/>
      <c r="H20" s="101"/>
      <c r="I20" s="76"/>
      <c r="J20" s="102"/>
      <c r="K20" s="76"/>
      <c r="L20" s="76">
        <v>2</v>
      </c>
      <c r="M20" s="76"/>
      <c r="N20" s="76">
        <v>2</v>
      </c>
      <c r="O20" s="76"/>
      <c r="P20" s="101">
        <f t="shared" ref="P20:P24" si="5">(L20*2+SUM(M20:O20)*1)*14</f>
        <v>84</v>
      </c>
      <c r="Q20" s="76">
        <v>5</v>
      </c>
      <c r="R20" s="102">
        <f>Q20*12.13</f>
        <v>60.650000000000006</v>
      </c>
      <c r="S20" s="76" t="s">
        <v>36</v>
      </c>
      <c r="T20" s="101">
        <f t="shared" si="3"/>
        <v>84</v>
      </c>
      <c r="U20" s="76">
        <f t="shared" si="4"/>
        <v>5</v>
      </c>
      <c r="V20" s="102">
        <f t="shared" si="1"/>
        <v>60.650000000000006</v>
      </c>
    </row>
    <row r="21" spans="1:24" ht="12" customHeight="1" x14ac:dyDescent="0.2">
      <c r="A21" s="3">
        <v>9</v>
      </c>
      <c r="B21" s="8" t="s">
        <v>79</v>
      </c>
      <c r="C21" s="3" t="s">
        <v>197</v>
      </c>
      <c r="D21" s="76"/>
      <c r="E21" s="76"/>
      <c r="F21" s="76"/>
      <c r="G21" s="76"/>
      <c r="H21" s="101"/>
      <c r="I21" s="76"/>
      <c r="J21" s="102"/>
      <c r="K21" s="76"/>
      <c r="L21" s="76">
        <v>1</v>
      </c>
      <c r="M21" s="76">
        <v>1</v>
      </c>
      <c r="N21" s="76"/>
      <c r="O21" s="76"/>
      <c r="P21" s="101">
        <f t="shared" si="5"/>
        <v>42</v>
      </c>
      <c r="Q21" s="76">
        <v>2</v>
      </c>
      <c r="R21" s="102">
        <f t="shared" ref="R21:R26" si="6">Q21*12.13</f>
        <v>24.26</v>
      </c>
      <c r="S21" s="76" t="s">
        <v>3</v>
      </c>
      <c r="T21" s="101">
        <f t="shared" si="3"/>
        <v>42</v>
      </c>
      <c r="U21" s="76">
        <f t="shared" si="4"/>
        <v>2</v>
      </c>
      <c r="V21" s="102">
        <f t="shared" si="1"/>
        <v>24.26</v>
      </c>
    </row>
    <row r="22" spans="1:24" ht="12" customHeight="1" x14ac:dyDescent="0.2">
      <c r="A22" s="3">
        <v>10</v>
      </c>
      <c r="B22" s="8" t="s">
        <v>57</v>
      </c>
      <c r="C22" s="3" t="s">
        <v>198</v>
      </c>
      <c r="D22" s="76"/>
      <c r="E22" s="76"/>
      <c r="F22" s="76"/>
      <c r="G22" s="76"/>
      <c r="H22" s="101"/>
      <c r="I22" s="76"/>
      <c r="J22" s="102"/>
      <c r="K22" s="76"/>
      <c r="L22" s="76">
        <v>3</v>
      </c>
      <c r="M22" s="76"/>
      <c r="N22" s="76">
        <v>3</v>
      </c>
      <c r="O22" s="76"/>
      <c r="P22" s="101">
        <f t="shared" si="5"/>
        <v>126</v>
      </c>
      <c r="Q22" s="76">
        <v>7</v>
      </c>
      <c r="R22" s="102">
        <f t="shared" si="6"/>
        <v>84.910000000000011</v>
      </c>
      <c r="S22" s="76" t="s">
        <v>36</v>
      </c>
      <c r="T22" s="101">
        <f t="shared" si="3"/>
        <v>126</v>
      </c>
      <c r="U22" s="76">
        <f t="shared" si="4"/>
        <v>7</v>
      </c>
      <c r="V22" s="102">
        <f t="shared" si="1"/>
        <v>84.910000000000011</v>
      </c>
    </row>
    <row r="23" spans="1:24" ht="12" customHeight="1" x14ac:dyDescent="0.2">
      <c r="A23" s="3">
        <v>11</v>
      </c>
      <c r="B23" s="8" t="s">
        <v>91</v>
      </c>
      <c r="C23" s="3" t="s">
        <v>199</v>
      </c>
      <c r="D23" s="76"/>
      <c r="E23" s="76"/>
      <c r="F23" s="76"/>
      <c r="G23" s="76"/>
      <c r="H23" s="101"/>
      <c r="I23" s="76"/>
      <c r="J23" s="102"/>
      <c r="K23" s="76"/>
      <c r="L23" s="76">
        <v>2</v>
      </c>
      <c r="M23" s="76"/>
      <c r="N23" s="76">
        <v>1</v>
      </c>
      <c r="O23" s="76"/>
      <c r="P23" s="101">
        <f t="shared" si="5"/>
        <v>70</v>
      </c>
      <c r="Q23" s="76">
        <v>3</v>
      </c>
      <c r="R23" s="102">
        <f t="shared" si="6"/>
        <v>36.39</v>
      </c>
      <c r="S23" s="76" t="s">
        <v>36</v>
      </c>
      <c r="T23" s="101">
        <f t="shared" si="3"/>
        <v>70</v>
      </c>
      <c r="U23" s="76">
        <f t="shared" si="4"/>
        <v>3</v>
      </c>
      <c r="V23" s="102">
        <f t="shared" si="1"/>
        <v>36.39</v>
      </c>
    </row>
    <row r="24" spans="1:24" ht="12" customHeight="1" x14ac:dyDescent="0.2">
      <c r="A24" s="3">
        <v>12</v>
      </c>
      <c r="B24" s="8" t="s">
        <v>73</v>
      </c>
      <c r="C24" s="3" t="s">
        <v>200</v>
      </c>
      <c r="D24" s="76"/>
      <c r="E24" s="76"/>
      <c r="F24" s="76"/>
      <c r="G24" s="76"/>
      <c r="H24" s="101"/>
      <c r="I24" s="76"/>
      <c r="J24" s="102"/>
      <c r="K24" s="76"/>
      <c r="L24" s="76">
        <v>4</v>
      </c>
      <c r="M24" s="76"/>
      <c r="N24" s="76">
        <v>4</v>
      </c>
      <c r="O24" s="76"/>
      <c r="P24" s="101">
        <f t="shared" si="5"/>
        <v>168</v>
      </c>
      <c r="Q24" s="76">
        <v>8</v>
      </c>
      <c r="R24" s="102">
        <f t="shared" si="6"/>
        <v>97.04</v>
      </c>
      <c r="S24" s="76" t="s">
        <v>36</v>
      </c>
      <c r="T24" s="101">
        <f t="shared" si="3"/>
        <v>168</v>
      </c>
      <c r="U24" s="76">
        <f t="shared" si="4"/>
        <v>8</v>
      </c>
      <c r="V24" s="102">
        <f t="shared" si="1"/>
        <v>97.04</v>
      </c>
    </row>
    <row r="25" spans="1:24" ht="12" customHeight="1" x14ac:dyDescent="0.2">
      <c r="A25" s="3">
        <v>13</v>
      </c>
      <c r="B25" s="8" t="s">
        <v>42</v>
      </c>
      <c r="C25" s="3" t="s">
        <v>201</v>
      </c>
      <c r="D25" s="76"/>
      <c r="E25" s="76"/>
      <c r="F25" s="76"/>
      <c r="G25" s="76"/>
      <c r="H25" s="101"/>
      <c r="I25" s="76"/>
      <c r="J25" s="102"/>
      <c r="K25" s="76"/>
      <c r="L25" s="76"/>
      <c r="M25" s="76"/>
      <c r="N25" s="76">
        <v>3.2</v>
      </c>
      <c r="O25" s="76"/>
      <c r="P25" s="101">
        <v>90</v>
      </c>
      <c r="Q25" s="76">
        <v>4</v>
      </c>
      <c r="R25" s="102">
        <f t="shared" si="6"/>
        <v>48.52</v>
      </c>
      <c r="S25" s="76" t="s">
        <v>3</v>
      </c>
      <c r="T25" s="101">
        <f t="shared" si="3"/>
        <v>90</v>
      </c>
      <c r="U25" s="76">
        <f t="shared" si="4"/>
        <v>4</v>
      </c>
      <c r="V25" s="102">
        <f t="shared" si="1"/>
        <v>48.52</v>
      </c>
    </row>
    <row r="26" spans="1:24" ht="12" customHeight="1" x14ac:dyDescent="0.2">
      <c r="A26" s="3"/>
      <c r="B26" s="47" t="s">
        <v>118</v>
      </c>
      <c r="C26" s="3"/>
      <c r="D26" s="76"/>
      <c r="E26" s="76"/>
      <c r="F26" s="76"/>
      <c r="G26" s="76"/>
      <c r="H26" s="101"/>
      <c r="I26" s="76"/>
      <c r="J26" s="102"/>
      <c r="K26" s="76"/>
      <c r="L26" s="76">
        <v>1</v>
      </c>
      <c r="M26" s="76"/>
      <c r="N26" s="76">
        <v>1</v>
      </c>
      <c r="O26" s="76"/>
      <c r="P26" s="101">
        <f t="shared" ref="P26" si="7">(L26*2+SUM(M26:O26)*1)*14</f>
        <v>42</v>
      </c>
      <c r="Q26" s="76">
        <v>2</v>
      </c>
      <c r="R26" s="102">
        <f t="shared" si="6"/>
        <v>24.26</v>
      </c>
      <c r="S26" s="76" t="s">
        <v>3</v>
      </c>
      <c r="T26" s="101">
        <f t="shared" si="3"/>
        <v>42</v>
      </c>
      <c r="U26" s="76">
        <f t="shared" si="4"/>
        <v>2</v>
      </c>
      <c r="V26" s="102">
        <f t="shared" si="1"/>
        <v>24.26</v>
      </c>
    </row>
    <row r="27" spans="1:24" ht="15.75" customHeight="1" x14ac:dyDescent="0.2">
      <c r="A27" s="312" t="s">
        <v>65</v>
      </c>
      <c r="B27" s="312"/>
      <c r="C27" s="312"/>
      <c r="D27" s="76">
        <f>SUM(D13:D26)</f>
        <v>12</v>
      </c>
      <c r="E27" s="76">
        <f>SUM(E13:E26)</f>
        <v>1</v>
      </c>
      <c r="F27" s="76">
        <f>SUM(F13:F26)</f>
        <v>10</v>
      </c>
      <c r="G27" s="76">
        <f>SUM(G13:G26)</f>
        <v>0</v>
      </c>
      <c r="H27" s="323">
        <v>648</v>
      </c>
      <c r="I27" s="324">
        <f>SUM(I13:I26)</f>
        <v>30</v>
      </c>
      <c r="J27" s="325">
        <f>SUM(J13:J26)</f>
        <v>363.9</v>
      </c>
      <c r="K27" s="324" t="s">
        <v>107</v>
      </c>
      <c r="L27" s="76">
        <f>SUM(L13:L26)</f>
        <v>13</v>
      </c>
      <c r="M27" s="76">
        <f>SUM(M13:M26)</f>
        <v>1</v>
      </c>
      <c r="N27" s="76">
        <f>SUM(N13:N26)-N25</f>
        <v>11</v>
      </c>
      <c r="O27" s="76">
        <f>SUM(O13:O26)</f>
        <v>0</v>
      </c>
      <c r="P27" s="323">
        <f>SUM(P13:P26)</f>
        <v>622</v>
      </c>
      <c r="Q27" s="324">
        <f>SUM(Q13:Q26)</f>
        <v>31</v>
      </c>
      <c r="R27" s="325">
        <f>SUM(R13:R26)</f>
        <v>376.03000000000003</v>
      </c>
      <c r="S27" s="324" t="s">
        <v>86</v>
      </c>
      <c r="T27" s="101">
        <f>SUM(T13:T26)</f>
        <v>1112</v>
      </c>
      <c r="U27" s="324">
        <f>SUM(U13:U26)</f>
        <v>61</v>
      </c>
      <c r="V27" s="325">
        <f>SUM(J27,R27)</f>
        <v>739.93000000000006</v>
      </c>
    </row>
    <row r="28" spans="1:24" ht="13.5" customHeight="1" x14ac:dyDescent="0.2">
      <c r="A28" s="312"/>
      <c r="B28" s="312"/>
      <c r="C28" s="312"/>
      <c r="D28" s="326">
        <f>SUM(D27:G27)</f>
        <v>23</v>
      </c>
      <c r="E28" s="326"/>
      <c r="F28" s="326"/>
      <c r="G28" s="326"/>
      <c r="H28" s="323"/>
      <c r="I28" s="324"/>
      <c r="J28" s="325"/>
      <c r="K28" s="324"/>
      <c r="L28" s="326">
        <f>SUM(L27:O27)</f>
        <v>25</v>
      </c>
      <c r="M28" s="326"/>
      <c r="N28" s="326"/>
      <c r="O28" s="326"/>
      <c r="P28" s="323"/>
      <c r="Q28" s="324"/>
      <c r="R28" s="325"/>
      <c r="S28" s="324"/>
      <c r="T28" s="101">
        <f>ABS(T27/28)</f>
        <v>39.714285714285715</v>
      </c>
      <c r="U28" s="324"/>
      <c r="V28" s="325"/>
      <c r="X28" t="s">
        <v>22</v>
      </c>
    </row>
    <row r="29" spans="1:24" ht="12" customHeight="1" x14ac:dyDescent="0.2">
      <c r="A29" s="70"/>
      <c r="B29" s="70" t="s">
        <v>31</v>
      </c>
      <c r="C29" s="70"/>
      <c r="D29" s="336"/>
      <c r="E29" s="336"/>
      <c r="F29" s="336"/>
      <c r="G29" s="336"/>
      <c r="H29" s="336"/>
      <c r="I29" s="336"/>
      <c r="J29" s="336"/>
      <c r="K29" s="336"/>
      <c r="L29" s="336"/>
      <c r="M29" s="336"/>
      <c r="N29" s="336"/>
      <c r="O29" s="336"/>
      <c r="P29" s="336"/>
      <c r="Q29" s="336"/>
      <c r="R29" s="336"/>
      <c r="S29" s="336"/>
      <c r="T29" s="336"/>
      <c r="U29" s="336"/>
      <c r="V29" s="336"/>
    </row>
    <row r="30" spans="1:24" ht="12" customHeight="1" x14ac:dyDescent="0.2">
      <c r="A30" s="3">
        <v>14</v>
      </c>
      <c r="B30" s="71" t="s">
        <v>78</v>
      </c>
      <c r="C30" s="23" t="s">
        <v>202</v>
      </c>
      <c r="D30" s="76"/>
      <c r="E30" s="76"/>
      <c r="F30" s="76"/>
      <c r="G30" s="76"/>
      <c r="H30" s="101"/>
      <c r="I30" s="76"/>
      <c r="J30" s="103"/>
      <c r="K30" s="76"/>
      <c r="L30" s="76">
        <v>1</v>
      </c>
      <c r="M30" s="76"/>
      <c r="N30" s="76">
        <v>1</v>
      </c>
      <c r="O30" s="76"/>
      <c r="P30" s="104">
        <f>(L30*2+SUM(M30:O30)*1)*14</f>
        <v>42</v>
      </c>
      <c r="Q30" s="76">
        <v>2</v>
      </c>
      <c r="R30" s="102">
        <f t="shared" ref="R30:R33" si="8">Q30*12.13</f>
        <v>24.26</v>
      </c>
      <c r="S30" s="76" t="s">
        <v>3</v>
      </c>
      <c r="T30" s="106">
        <f t="shared" ref="T30:V33" si="9">H30+P30</f>
        <v>42</v>
      </c>
      <c r="U30" s="107">
        <f t="shared" si="9"/>
        <v>2</v>
      </c>
      <c r="V30" s="105">
        <f t="shared" si="9"/>
        <v>24.26</v>
      </c>
    </row>
    <row r="31" spans="1:24" ht="12" customHeight="1" x14ac:dyDescent="0.2">
      <c r="A31" s="3">
        <v>15</v>
      </c>
      <c r="B31" s="71" t="s">
        <v>55</v>
      </c>
      <c r="C31" s="23" t="s">
        <v>203</v>
      </c>
      <c r="D31" s="76"/>
      <c r="E31" s="76"/>
      <c r="F31" s="76"/>
      <c r="G31" s="76"/>
      <c r="H31" s="101"/>
      <c r="I31" s="76"/>
      <c r="J31" s="103"/>
      <c r="K31" s="76"/>
      <c r="L31" s="76">
        <v>1</v>
      </c>
      <c r="M31" s="76"/>
      <c r="N31" s="76">
        <v>1</v>
      </c>
      <c r="O31" s="76"/>
      <c r="P31" s="104">
        <f>(L31*2+SUM(M31:O31)*1)*14</f>
        <v>42</v>
      </c>
      <c r="Q31" s="76">
        <v>2</v>
      </c>
      <c r="R31" s="102">
        <f t="shared" si="8"/>
        <v>24.26</v>
      </c>
      <c r="S31" s="76" t="s">
        <v>3</v>
      </c>
      <c r="T31" s="106">
        <f t="shared" ref="T31:T32" si="10">H31+P31</f>
        <v>42</v>
      </c>
      <c r="U31" s="107">
        <f t="shared" ref="U31:U32" si="11">I31+Q31</f>
        <v>2</v>
      </c>
      <c r="V31" s="105">
        <f t="shared" ref="V31:V32" si="12">J31+R31</f>
        <v>24.26</v>
      </c>
    </row>
    <row r="32" spans="1:24" ht="12" customHeight="1" x14ac:dyDescent="0.2">
      <c r="A32" s="3">
        <v>16</v>
      </c>
      <c r="B32" s="71" t="s">
        <v>116</v>
      </c>
      <c r="C32" s="23" t="s">
        <v>204</v>
      </c>
      <c r="D32" s="76"/>
      <c r="E32" s="76"/>
      <c r="F32" s="76"/>
      <c r="G32" s="76"/>
      <c r="H32" s="101"/>
      <c r="I32" s="76"/>
      <c r="J32" s="103"/>
      <c r="K32" s="76"/>
      <c r="L32" s="76">
        <v>1</v>
      </c>
      <c r="M32" s="76"/>
      <c r="N32" s="76">
        <v>1</v>
      </c>
      <c r="O32" s="76"/>
      <c r="P32" s="104">
        <f>(L32*2+SUM(M32:O32)*1)*14</f>
        <v>42</v>
      </c>
      <c r="Q32" s="76">
        <v>2</v>
      </c>
      <c r="R32" s="102">
        <f t="shared" si="8"/>
        <v>24.26</v>
      </c>
      <c r="S32" s="76" t="s">
        <v>3</v>
      </c>
      <c r="T32" s="106">
        <f t="shared" si="10"/>
        <v>42</v>
      </c>
      <c r="U32" s="107">
        <f t="shared" si="11"/>
        <v>2</v>
      </c>
      <c r="V32" s="105">
        <f t="shared" si="12"/>
        <v>24.26</v>
      </c>
    </row>
    <row r="33" spans="1:24" ht="12" customHeight="1" x14ac:dyDescent="0.2">
      <c r="A33" s="3">
        <v>17</v>
      </c>
      <c r="B33" s="71" t="s">
        <v>117</v>
      </c>
      <c r="C33" s="23" t="s">
        <v>205</v>
      </c>
      <c r="D33" s="76"/>
      <c r="E33" s="76"/>
      <c r="F33" s="76"/>
      <c r="G33" s="76"/>
      <c r="H33" s="101"/>
      <c r="I33" s="76"/>
      <c r="J33" s="103"/>
      <c r="K33" s="76"/>
      <c r="L33" s="76">
        <v>1</v>
      </c>
      <c r="M33" s="76"/>
      <c r="N33" s="76">
        <v>1</v>
      </c>
      <c r="O33" s="76"/>
      <c r="P33" s="104">
        <f>(L33*2+SUM(M33:O33)*1)*14</f>
        <v>42</v>
      </c>
      <c r="Q33" s="76">
        <v>2</v>
      </c>
      <c r="R33" s="102">
        <f t="shared" si="8"/>
        <v>24.26</v>
      </c>
      <c r="S33" s="76" t="s">
        <v>3</v>
      </c>
      <c r="T33" s="106">
        <f t="shared" si="9"/>
        <v>42</v>
      </c>
      <c r="U33" s="107">
        <f t="shared" si="9"/>
        <v>2</v>
      </c>
      <c r="V33" s="105">
        <f t="shared" si="9"/>
        <v>24.26</v>
      </c>
    </row>
    <row r="34" spans="1:24" ht="12" customHeight="1" x14ac:dyDescent="0.2">
      <c r="A34" s="335" t="s">
        <v>9</v>
      </c>
      <c r="B34" s="335"/>
      <c r="C34" s="70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</row>
    <row r="35" spans="1:24" ht="12" customHeight="1" x14ac:dyDescent="0.2">
      <c r="A35" s="41">
        <v>18</v>
      </c>
      <c r="B35" s="8" t="s">
        <v>113</v>
      </c>
      <c r="C35" s="23" t="s">
        <v>206</v>
      </c>
      <c r="D35" s="76">
        <v>2</v>
      </c>
      <c r="E35" s="76">
        <v>2</v>
      </c>
      <c r="F35" s="76"/>
      <c r="G35" s="76"/>
      <c r="H35" s="101">
        <f>(D35*2+SUM(E35:G35)*1)*14</f>
        <v>84</v>
      </c>
      <c r="I35" s="76">
        <v>3</v>
      </c>
      <c r="J35" s="102">
        <f t="shared" ref="J35:J37" si="13">I35*12.13</f>
        <v>36.39</v>
      </c>
      <c r="K35" s="76" t="s">
        <v>36</v>
      </c>
      <c r="L35" s="76"/>
      <c r="M35" s="76"/>
      <c r="N35" s="76"/>
      <c r="O35" s="76"/>
      <c r="P35" s="101"/>
      <c r="Q35" s="107"/>
      <c r="R35" s="103"/>
      <c r="S35" s="76"/>
      <c r="T35" s="106">
        <f t="shared" ref="T35" si="14">SUM(H35,P35)</f>
        <v>84</v>
      </c>
      <c r="U35" s="107">
        <f t="shared" ref="U35" si="15">SUM(I35,Q35)</f>
        <v>3</v>
      </c>
      <c r="V35" s="105">
        <f t="shared" ref="V35" si="16">SUM(J35,R35)</f>
        <v>36.39</v>
      </c>
    </row>
    <row r="36" spans="1:24" ht="12" customHeight="1" x14ac:dyDescent="0.2">
      <c r="A36" s="3">
        <v>19</v>
      </c>
      <c r="B36" s="71" t="s">
        <v>67</v>
      </c>
      <c r="C36" s="23" t="s">
        <v>207</v>
      </c>
      <c r="D36" s="76">
        <v>1</v>
      </c>
      <c r="E36" s="76">
        <v>1</v>
      </c>
      <c r="F36" s="76"/>
      <c r="G36" s="76"/>
      <c r="H36" s="101">
        <f t="shared" ref="H36:H37" si="17">(D36*2+SUM(E36:G36)*1)*14</f>
        <v>42</v>
      </c>
      <c r="I36" s="76">
        <v>2</v>
      </c>
      <c r="J36" s="102">
        <f t="shared" si="13"/>
        <v>24.26</v>
      </c>
      <c r="K36" s="76" t="s">
        <v>3</v>
      </c>
      <c r="L36" s="76"/>
      <c r="M36" s="76"/>
      <c r="N36" s="76"/>
      <c r="O36" s="76"/>
      <c r="P36" s="101"/>
      <c r="Q36" s="107"/>
      <c r="R36" s="103"/>
      <c r="S36" s="76"/>
      <c r="T36" s="106">
        <f t="shared" ref="T36:V38" si="18">SUM(H36,P36)</f>
        <v>42</v>
      </c>
      <c r="U36" s="107">
        <f t="shared" si="18"/>
        <v>2</v>
      </c>
      <c r="V36" s="105">
        <f t="shared" si="18"/>
        <v>24.26</v>
      </c>
    </row>
    <row r="37" spans="1:24" ht="12" customHeight="1" x14ac:dyDescent="0.2">
      <c r="A37" s="3">
        <v>20</v>
      </c>
      <c r="B37" s="71" t="s">
        <v>68</v>
      </c>
      <c r="C37" s="23" t="s">
        <v>208</v>
      </c>
      <c r="D37" s="76"/>
      <c r="E37" s="76">
        <v>3</v>
      </c>
      <c r="F37" s="76"/>
      <c r="G37" s="76"/>
      <c r="H37" s="101">
        <f t="shared" si="17"/>
        <v>42</v>
      </c>
      <c r="I37" s="76">
        <v>3</v>
      </c>
      <c r="J37" s="102">
        <f t="shared" si="13"/>
        <v>36.39</v>
      </c>
      <c r="K37" s="76" t="s">
        <v>3</v>
      </c>
      <c r="L37" s="76"/>
      <c r="M37" s="76"/>
      <c r="N37" s="76"/>
      <c r="O37" s="76"/>
      <c r="P37" s="101"/>
      <c r="Q37" s="107"/>
      <c r="R37" s="103"/>
      <c r="S37" s="76"/>
      <c r="T37" s="106">
        <f t="shared" si="18"/>
        <v>42</v>
      </c>
      <c r="U37" s="107">
        <f t="shared" si="18"/>
        <v>3</v>
      </c>
      <c r="V37" s="105">
        <f t="shared" si="18"/>
        <v>36.39</v>
      </c>
    </row>
    <row r="38" spans="1:24" ht="12" customHeight="1" x14ac:dyDescent="0.2">
      <c r="A38" s="3">
        <v>21</v>
      </c>
      <c r="B38" s="71" t="s">
        <v>69</v>
      </c>
      <c r="C38" s="23" t="s">
        <v>209</v>
      </c>
      <c r="D38" s="76"/>
      <c r="E38" s="76"/>
      <c r="F38" s="76"/>
      <c r="G38" s="76"/>
      <c r="H38" s="101"/>
      <c r="I38" s="76"/>
      <c r="J38" s="103"/>
      <c r="K38" s="76"/>
      <c r="L38" s="76"/>
      <c r="M38" s="76">
        <v>3</v>
      </c>
      <c r="N38" s="76"/>
      <c r="O38" s="76"/>
      <c r="P38" s="101">
        <f t="shared" ref="P38" si="19">(L38*2+SUM(M38:O38)*1)*14</f>
        <v>42</v>
      </c>
      <c r="Q38" s="109">
        <v>2</v>
      </c>
      <c r="R38" s="102">
        <f t="shared" ref="R38:R41" si="20">Q38*12.13</f>
        <v>24.26</v>
      </c>
      <c r="S38" s="76" t="s">
        <v>3</v>
      </c>
      <c r="T38" s="106">
        <f t="shared" si="18"/>
        <v>42</v>
      </c>
      <c r="U38" s="107">
        <f t="shared" si="18"/>
        <v>2</v>
      </c>
      <c r="V38" s="105">
        <f t="shared" si="18"/>
        <v>24.26</v>
      </c>
    </row>
    <row r="39" spans="1:24" ht="12" customHeight="1" x14ac:dyDescent="0.2">
      <c r="A39" s="3">
        <v>22</v>
      </c>
      <c r="B39" s="71" t="s">
        <v>66</v>
      </c>
      <c r="C39" s="23" t="s">
        <v>210</v>
      </c>
      <c r="D39" s="76"/>
      <c r="E39" s="76"/>
      <c r="F39" s="76"/>
      <c r="G39" s="76"/>
      <c r="H39" s="101"/>
      <c r="I39" s="76"/>
      <c r="J39" s="103"/>
      <c r="K39" s="76"/>
      <c r="L39" s="76">
        <v>1</v>
      </c>
      <c r="M39" s="76">
        <v>1</v>
      </c>
      <c r="N39" s="76"/>
      <c r="O39" s="76"/>
      <c r="P39" s="101">
        <f>(L39*2+SUM(M39:O39)*1)*14</f>
        <v>42</v>
      </c>
      <c r="Q39" s="109">
        <v>3</v>
      </c>
      <c r="R39" s="102">
        <f t="shared" si="20"/>
        <v>36.39</v>
      </c>
      <c r="S39" s="76" t="s">
        <v>36</v>
      </c>
      <c r="T39" s="106">
        <f>SUM(H39,P39)</f>
        <v>42</v>
      </c>
      <c r="U39" s="107">
        <f>SUM(I39,Q39)</f>
        <v>3</v>
      </c>
      <c r="V39" s="105">
        <f>SUM(J39,R39)</f>
        <v>36.39</v>
      </c>
    </row>
    <row r="40" spans="1:24" ht="12" customHeight="1" x14ac:dyDescent="0.2">
      <c r="A40" s="3">
        <v>23</v>
      </c>
      <c r="B40" s="8" t="s">
        <v>112</v>
      </c>
      <c r="C40" s="23" t="s">
        <v>211</v>
      </c>
      <c r="D40" s="76"/>
      <c r="E40" s="76"/>
      <c r="F40" s="76"/>
      <c r="G40" s="76"/>
      <c r="H40" s="101"/>
      <c r="I40" s="76"/>
      <c r="J40" s="103"/>
      <c r="K40" s="76"/>
      <c r="L40" s="76">
        <v>1</v>
      </c>
      <c r="M40" s="76"/>
      <c r="N40" s="76">
        <v>1</v>
      </c>
      <c r="O40" s="76"/>
      <c r="P40" s="101">
        <f t="shared" ref="P40" si="21">(L40*2+SUM(M40:O40)*1)*14</f>
        <v>42</v>
      </c>
      <c r="Q40" s="76">
        <v>2</v>
      </c>
      <c r="R40" s="102">
        <f t="shared" si="20"/>
        <v>24.26</v>
      </c>
      <c r="S40" s="76" t="s">
        <v>3</v>
      </c>
      <c r="T40" s="106">
        <f t="shared" ref="T40" si="22">SUM(H40,P40)</f>
        <v>42</v>
      </c>
      <c r="U40" s="107">
        <f t="shared" ref="U40" si="23">SUM(I40,Q40)</f>
        <v>2</v>
      </c>
      <c r="V40" s="105">
        <f t="shared" ref="V40" si="24">SUM(J40,R40)</f>
        <v>24.26</v>
      </c>
    </row>
    <row r="41" spans="1:24" ht="12" customHeight="1" x14ac:dyDescent="0.2">
      <c r="A41" s="3">
        <v>24</v>
      </c>
      <c r="B41" s="8" t="s">
        <v>130</v>
      </c>
      <c r="C41" s="23" t="s">
        <v>212</v>
      </c>
      <c r="D41" s="98"/>
      <c r="E41" s="98"/>
      <c r="F41" s="98"/>
      <c r="G41" s="98"/>
      <c r="H41" s="98"/>
      <c r="I41" s="98"/>
      <c r="J41" s="98"/>
      <c r="K41" s="98"/>
      <c r="L41" s="76">
        <v>1</v>
      </c>
      <c r="M41" s="76"/>
      <c r="N41" s="76">
        <v>2</v>
      </c>
      <c r="O41" s="76"/>
      <c r="P41" s="101">
        <v>56</v>
      </c>
      <c r="Q41" s="76">
        <v>4</v>
      </c>
      <c r="R41" s="102">
        <f t="shared" si="20"/>
        <v>48.52</v>
      </c>
      <c r="S41" s="76" t="s">
        <v>36</v>
      </c>
      <c r="T41" s="106">
        <v>56</v>
      </c>
      <c r="U41" s="107">
        <v>4</v>
      </c>
      <c r="V41" s="105">
        <v>58</v>
      </c>
    </row>
    <row r="42" spans="1:24" ht="19.5" customHeight="1" x14ac:dyDescent="0.2">
      <c r="A42" s="331" t="s">
        <v>188</v>
      </c>
      <c r="B42" s="331"/>
      <c r="C42" s="331"/>
      <c r="D42" s="10" t="s">
        <v>26</v>
      </c>
      <c r="E42" s="10" t="s">
        <v>17</v>
      </c>
      <c r="F42" s="10" t="s">
        <v>13</v>
      </c>
      <c r="G42" s="18" t="s">
        <v>23</v>
      </c>
      <c r="H42" s="10" t="s">
        <v>16</v>
      </c>
      <c r="I42" s="10" t="s">
        <v>14</v>
      </c>
      <c r="J42" s="10" t="s">
        <v>15</v>
      </c>
      <c r="K42" s="10"/>
      <c r="L42" s="10" t="s">
        <v>26</v>
      </c>
      <c r="M42" s="10" t="s">
        <v>17</v>
      </c>
      <c r="N42" s="10" t="s">
        <v>13</v>
      </c>
      <c r="O42" s="18" t="s">
        <v>18</v>
      </c>
      <c r="P42" s="10" t="s">
        <v>25</v>
      </c>
      <c r="Q42" s="10" t="s">
        <v>14</v>
      </c>
      <c r="R42" s="10" t="s">
        <v>24</v>
      </c>
      <c r="S42" s="24"/>
      <c r="T42" s="11"/>
      <c r="U42" s="11"/>
      <c r="V42" s="11"/>
      <c r="X42" t="s">
        <v>22</v>
      </c>
    </row>
    <row r="43" spans="1:24" ht="48.75" customHeight="1" x14ac:dyDescent="0.2">
      <c r="A43" s="331"/>
      <c r="B43" s="331"/>
      <c r="C43" s="331"/>
      <c r="D43" s="72">
        <v>750</v>
      </c>
      <c r="E43" s="73">
        <v>40</v>
      </c>
      <c r="F43" s="73">
        <v>14</v>
      </c>
      <c r="G43" s="74">
        <f>SUM(D28)</f>
        <v>23</v>
      </c>
      <c r="H43" s="73">
        <f>ABS(F43*G43)</f>
        <v>322</v>
      </c>
      <c r="I43" s="73"/>
      <c r="J43" s="75">
        <v>428</v>
      </c>
      <c r="K43" s="72"/>
      <c r="L43" s="72">
        <v>750</v>
      </c>
      <c r="M43" s="73">
        <v>40</v>
      </c>
      <c r="N43" s="73">
        <v>14</v>
      </c>
      <c r="O43" s="74">
        <f>SUM(L28)</f>
        <v>25</v>
      </c>
      <c r="P43" s="73">
        <f>ABS(N43*O43)</f>
        <v>350</v>
      </c>
      <c r="Q43" s="73"/>
      <c r="R43" s="75">
        <v>400</v>
      </c>
      <c r="S43" s="24"/>
      <c r="T43" s="11"/>
      <c r="U43" s="11"/>
      <c r="V43" s="11"/>
    </row>
    <row r="44" spans="1:24" ht="24.75" customHeight="1" x14ac:dyDescent="0.2">
      <c r="B44" s="29" t="s">
        <v>236</v>
      </c>
      <c r="C44" s="29"/>
      <c r="D44" s="31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30"/>
      <c r="Q44" s="30"/>
      <c r="R44" s="30"/>
      <c r="S44" s="30"/>
      <c r="T44" s="30"/>
      <c r="U44" s="30"/>
      <c r="V44" s="30"/>
    </row>
    <row r="45" spans="1:24" ht="8.25" customHeight="1" x14ac:dyDescent="0.2">
      <c r="A45" s="32"/>
      <c r="B45" s="333"/>
      <c r="C45" s="333"/>
      <c r="D45" s="33"/>
      <c r="E45" s="332"/>
      <c r="F45" s="332"/>
      <c r="G45" s="332"/>
      <c r="H45" s="332"/>
      <c r="I45" s="332"/>
      <c r="J45" s="332"/>
      <c r="K45" s="332"/>
      <c r="L45" s="32"/>
      <c r="M45" s="32"/>
      <c r="N45" s="32"/>
      <c r="O45" s="32"/>
      <c r="P45" s="334" t="s">
        <v>27</v>
      </c>
      <c r="Q45" s="334"/>
      <c r="R45" s="334"/>
      <c r="S45" s="334"/>
      <c r="T45" s="334"/>
      <c r="U45" s="334"/>
      <c r="V45" s="334"/>
    </row>
    <row r="46" spans="1:24" ht="16.5" customHeight="1" x14ac:dyDescent="0.2">
      <c r="A46" s="32"/>
      <c r="B46" s="330"/>
      <c r="C46" s="330"/>
      <c r="D46" s="33"/>
      <c r="E46" s="330"/>
      <c r="F46" s="330"/>
      <c r="G46" s="330"/>
      <c r="H46" s="330"/>
      <c r="I46" s="330"/>
      <c r="J46" s="330"/>
      <c r="K46" s="330"/>
      <c r="L46" s="32"/>
      <c r="M46" s="32"/>
      <c r="N46" s="32"/>
      <c r="O46" s="32"/>
      <c r="P46" s="240" t="s">
        <v>154</v>
      </c>
      <c r="Q46" s="240"/>
      <c r="R46" s="240"/>
      <c r="S46" s="240"/>
      <c r="T46" s="240"/>
      <c r="U46" s="240"/>
      <c r="V46" s="240"/>
    </row>
    <row r="47" spans="1:24" ht="12.75" customHeight="1" x14ac:dyDescent="0.2">
      <c r="A47" s="32"/>
      <c r="B47" s="330"/>
      <c r="C47" s="330"/>
      <c r="D47" s="32"/>
      <c r="E47" s="330"/>
      <c r="F47" s="330"/>
      <c r="G47" s="330"/>
      <c r="H47" s="330"/>
      <c r="I47" s="330"/>
      <c r="J47" s="330"/>
      <c r="K47" s="330"/>
      <c r="L47" s="32"/>
      <c r="M47" s="32"/>
      <c r="N47" s="32"/>
      <c r="O47" s="34"/>
      <c r="P47" s="260"/>
      <c r="Q47" s="217"/>
      <c r="R47" s="217"/>
      <c r="S47" s="217"/>
      <c r="T47" s="217"/>
      <c r="U47" s="217"/>
      <c r="V47" s="217"/>
    </row>
    <row r="48" spans="1:24" ht="11.25" customHeight="1" x14ac:dyDescent="0.2"/>
  </sheetData>
  <mergeCells count="46">
    <mergeCell ref="B47:C47"/>
    <mergeCell ref="E47:K47"/>
    <mergeCell ref="P47:V47"/>
    <mergeCell ref="P46:V46"/>
    <mergeCell ref="S27:S28"/>
    <mergeCell ref="U27:U28"/>
    <mergeCell ref="V27:V28"/>
    <mergeCell ref="A42:C43"/>
    <mergeCell ref="E45:K45"/>
    <mergeCell ref="B46:C46"/>
    <mergeCell ref="E46:K46"/>
    <mergeCell ref="B45:C45"/>
    <mergeCell ref="P45:V45"/>
    <mergeCell ref="A34:B34"/>
    <mergeCell ref="D29:V29"/>
    <mergeCell ref="D12:V12"/>
    <mergeCell ref="A27:C28"/>
    <mergeCell ref="H27:H28"/>
    <mergeCell ref="I27:I28"/>
    <mergeCell ref="J27:J28"/>
    <mergeCell ref="K27:K28"/>
    <mergeCell ref="P27:P28"/>
    <mergeCell ref="Q27:Q28"/>
    <mergeCell ref="R27:R28"/>
    <mergeCell ref="D28:G28"/>
    <mergeCell ref="L28:O28"/>
    <mergeCell ref="A12:C12"/>
    <mergeCell ref="A7:V7"/>
    <mergeCell ref="B8:V8"/>
    <mergeCell ref="A10:A11"/>
    <mergeCell ref="B10:B11"/>
    <mergeCell ref="C10:C11"/>
    <mergeCell ref="D10:K10"/>
    <mergeCell ref="T10:V10"/>
    <mergeCell ref="L10:S10"/>
    <mergeCell ref="S1:W1"/>
    <mergeCell ref="S2:W2"/>
    <mergeCell ref="A6:D6"/>
    <mergeCell ref="A1:D1"/>
    <mergeCell ref="A2:D2"/>
    <mergeCell ref="A3:D3"/>
    <mergeCell ref="A4:D4"/>
    <mergeCell ref="A5:D5"/>
    <mergeCell ref="N2:R2"/>
    <mergeCell ref="N3:V3"/>
    <mergeCell ref="N5:S5"/>
  </mergeCells>
  <phoneticPr fontId="9" type="noConversion"/>
  <printOptions horizontalCentered="1" verticalCentered="1"/>
  <pageMargins left="3.937007874015748E-2" right="3.937007874015748E-2" top="0.15748031496062992" bottom="0.15748031496062992" header="0.31496062992125984" footer="0.31496062992125984"/>
  <pageSetup paperSize="9" scale="86" fitToWidth="0" orientation="landscape" r:id="rId1"/>
  <headerFooter alignWithMargins="0">
    <oddHeader xml:space="preserve">&amp;R&amp;8COD: USVT-PEC-PO 002-F01A
Ediţia 2/ Revizia 0&amp;10
</oddHeader>
  </headerFooter>
  <colBreaks count="1" manualBreakCount="1">
    <brk id="23" max="1048575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41"/>
  <sheetViews>
    <sheetView tabSelected="1" view="pageBreakPreview" topLeftCell="A10" zoomScaleNormal="100" zoomScaleSheetLayoutView="100" workbookViewId="0">
      <selection activeCell="B38" sqref="B38:C38"/>
    </sheetView>
  </sheetViews>
  <sheetFormatPr defaultRowHeight="13.5" customHeight="1" x14ac:dyDescent="0.2"/>
  <cols>
    <col min="1" max="1" width="4.5703125" customWidth="1"/>
    <col min="2" max="2" width="37.5703125" customWidth="1"/>
    <col min="3" max="3" width="15.5703125" customWidth="1"/>
    <col min="4" max="7" width="5" customWidth="1"/>
    <col min="8" max="8" width="6" customWidth="1"/>
    <col min="9" max="9" width="5" customWidth="1"/>
    <col min="10" max="10" width="6.42578125" customWidth="1"/>
    <col min="11" max="15" width="5" customWidth="1"/>
    <col min="16" max="16" width="6" customWidth="1"/>
    <col min="17" max="17" width="5" customWidth="1"/>
    <col min="18" max="18" width="6.5703125" customWidth="1"/>
    <col min="19" max="19" width="5" customWidth="1"/>
    <col min="20" max="20" width="5.5703125" customWidth="1"/>
    <col min="21" max="22" width="5" customWidth="1"/>
  </cols>
  <sheetData>
    <row r="1" spans="1:22" s="13" customFormat="1" ht="14.1" customHeight="1" x14ac:dyDescent="0.2">
      <c r="A1" s="261" t="s">
        <v>119</v>
      </c>
      <c r="B1" s="261"/>
      <c r="C1" s="261"/>
      <c r="D1" s="261"/>
      <c r="E1" s="19"/>
      <c r="F1" s="12"/>
      <c r="G1" s="12"/>
      <c r="H1" s="12"/>
      <c r="I1" s="12"/>
    </row>
    <row r="2" spans="1:22" s="13" customFormat="1" ht="14.1" customHeight="1" x14ac:dyDescent="0.2">
      <c r="A2" s="261" t="s">
        <v>60</v>
      </c>
      <c r="B2" s="261"/>
      <c r="C2" s="261"/>
      <c r="D2" s="261"/>
      <c r="E2" s="19"/>
      <c r="F2" s="12"/>
      <c r="G2" s="12"/>
      <c r="H2" s="12"/>
      <c r="I2" s="12"/>
      <c r="N2" s="338" t="s">
        <v>28</v>
      </c>
      <c r="O2" s="338"/>
      <c r="P2" s="338"/>
      <c r="Q2" s="338"/>
      <c r="R2" s="338"/>
      <c r="S2" s="338"/>
      <c r="T2" s="338"/>
      <c r="U2" s="338"/>
      <c r="V2" s="338"/>
    </row>
    <row r="3" spans="1:22" s="15" customFormat="1" ht="14.1" customHeight="1" x14ac:dyDescent="0.2">
      <c r="A3" s="263" t="s">
        <v>61</v>
      </c>
      <c r="B3" s="263"/>
      <c r="C3" s="263"/>
      <c r="D3" s="263"/>
      <c r="E3" s="20"/>
      <c r="F3" s="12"/>
      <c r="G3" s="12"/>
      <c r="H3" s="12"/>
      <c r="I3" s="12"/>
      <c r="J3" s="13"/>
      <c r="K3" s="13"/>
      <c r="L3" s="13"/>
      <c r="M3" s="13"/>
      <c r="N3" s="337" t="s">
        <v>83</v>
      </c>
      <c r="O3" s="337"/>
      <c r="P3" s="337"/>
      <c r="Q3" s="337"/>
      <c r="R3" s="337"/>
      <c r="S3" s="337"/>
      <c r="T3" s="337"/>
      <c r="U3" s="337"/>
      <c r="V3" s="337"/>
    </row>
    <row r="4" spans="1:22" s="15" customFormat="1" ht="14.1" customHeight="1" x14ac:dyDescent="0.2">
      <c r="A4" s="263" t="s">
        <v>81</v>
      </c>
      <c r="B4" s="263"/>
      <c r="C4" s="263"/>
      <c r="D4" s="263"/>
      <c r="E4" s="20"/>
      <c r="F4" s="12"/>
      <c r="G4" s="12"/>
      <c r="H4" s="12"/>
      <c r="I4" s="12"/>
      <c r="J4" s="13"/>
      <c r="K4" s="13"/>
      <c r="L4" s="13"/>
      <c r="M4" s="13"/>
      <c r="O4" s="14"/>
      <c r="P4" s="14"/>
      <c r="Q4" s="14"/>
      <c r="R4" s="14"/>
      <c r="S4" s="14"/>
      <c r="T4" s="14"/>
    </row>
    <row r="5" spans="1:22" s="17" customFormat="1" ht="14.1" customHeight="1" x14ac:dyDescent="0.2">
      <c r="A5" s="263" t="s">
        <v>32</v>
      </c>
      <c r="B5" s="263"/>
      <c r="C5" s="263"/>
      <c r="D5" s="263"/>
      <c r="E5" s="20"/>
      <c r="F5" s="16"/>
      <c r="G5" s="16"/>
      <c r="H5" s="16"/>
      <c r="I5" s="16"/>
      <c r="N5" s="337" t="s">
        <v>134</v>
      </c>
      <c r="O5" s="337"/>
      <c r="P5" s="337"/>
      <c r="Q5" s="337"/>
      <c r="R5" s="337"/>
      <c r="S5" s="337"/>
      <c r="T5" s="337"/>
      <c r="U5" s="337"/>
      <c r="V5" s="337"/>
    </row>
    <row r="6" spans="1:22" s="15" customFormat="1" ht="14.1" customHeight="1" x14ac:dyDescent="0.2">
      <c r="A6" s="263" t="s">
        <v>62</v>
      </c>
      <c r="B6" s="263"/>
      <c r="C6" s="263"/>
      <c r="D6" s="263"/>
      <c r="E6" s="14"/>
      <c r="F6" s="14"/>
      <c r="G6" s="14"/>
      <c r="H6" s="14"/>
      <c r="I6" s="14"/>
      <c r="U6" s="15" t="s">
        <v>22</v>
      </c>
    </row>
    <row r="7" spans="1:22" s="1" customFormat="1" ht="14.25" customHeight="1" x14ac:dyDescent="0.2">
      <c r="A7" s="265" t="s">
        <v>12</v>
      </c>
      <c r="B7" s="265"/>
      <c r="C7" s="265"/>
      <c r="D7" s="265"/>
      <c r="E7" s="265"/>
      <c r="F7" s="265"/>
      <c r="G7" s="265"/>
      <c r="H7" s="265"/>
      <c r="I7" s="265"/>
      <c r="J7" s="265"/>
      <c r="K7" s="265"/>
      <c r="L7" s="265"/>
      <c r="M7" s="265"/>
      <c r="N7" s="265"/>
      <c r="O7" s="265"/>
      <c r="P7" s="265"/>
      <c r="Q7" s="265"/>
      <c r="R7" s="265"/>
      <c r="S7" s="265"/>
      <c r="T7" s="265"/>
      <c r="U7" s="265"/>
      <c r="V7" s="265"/>
    </row>
    <row r="8" spans="1:22" s="1" customFormat="1" ht="15" customHeight="1" x14ac:dyDescent="0.2">
      <c r="A8" s="21"/>
      <c r="B8" s="265" t="s">
        <v>131</v>
      </c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65"/>
      <c r="V8" s="265"/>
    </row>
    <row r="9" spans="1:22" ht="2.25" customHeight="1" thickBot="1" x14ac:dyDescent="0.25"/>
    <row r="10" spans="1:22" ht="12" customHeight="1" x14ac:dyDescent="0.2">
      <c r="A10" s="309" t="s">
        <v>11</v>
      </c>
      <c r="B10" s="311" t="s">
        <v>0</v>
      </c>
      <c r="C10" s="339" t="s">
        <v>1</v>
      </c>
      <c r="D10" s="318" t="s">
        <v>33</v>
      </c>
      <c r="E10" s="316"/>
      <c r="F10" s="316"/>
      <c r="G10" s="316"/>
      <c r="H10" s="316"/>
      <c r="I10" s="316"/>
      <c r="J10" s="316"/>
      <c r="K10" s="317"/>
      <c r="L10" s="315" t="s">
        <v>34</v>
      </c>
      <c r="M10" s="316"/>
      <c r="N10" s="316"/>
      <c r="O10" s="316"/>
      <c r="P10" s="316"/>
      <c r="Q10" s="316"/>
      <c r="R10" s="316"/>
      <c r="S10" s="319"/>
      <c r="T10" s="318" t="s">
        <v>2</v>
      </c>
      <c r="U10" s="316"/>
      <c r="V10" s="317"/>
    </row>
    <row r="11" spans="1:22" ht="24" customHeight="1" x14ac:dyDescent="0.2">
      <c r="A11" s="310"/>
      <c r="B11" s="312"/>
      <c r="C11" s="340"/>
      <c r="D11" s="4" t="s">
        <v>3</v>
      </c>
      <c r="E11" s="3" t="s">
        <v>29</v>
      </c>
      <c r="F11" s="3" t="s">
        <v>30</v>
      </c>
      <c r="G11" s="3" t="s">
        <v>4</v>
      </c>
      <c r="H11" s="3" t="s">
        <v>8</v>
      </c>
      <c r="I11" s="3" t="s">
        <v>5</v>
      </c>
      <c r="J11" s="3" t="s">
        <v>6</v>
      </c>
      <c r="K11" s="5" t="s">
        <v>20</v>
      </c>
      <c r="L11" s="6" t="s">
        <v>3</v>
      </c>
      <c r="M11" s="3" t="s">
        <v>29</v>
      </c>
      <c r="N11" s="3" t="s">
        <v>30</v>
      </c>
      <c r="O11" s="3" t="s">
        <v>4</v>
      </c>
      <c r="P11" s="3" t="s">
        <v>8</v>
      </c>
      <c r="Q11" s="3" t="s">
        <v>5</v>
      </c>
      <c r="R11" s="3" t="s">
        <v>6</v>
      </c>
      <c r="S11" s="7" t="s">
        <v>21</v>
      </c>
      <c r="T11" s="4" t="s">
        <v>8</v>
      </c>
      <c r="U11" s="3" t="s">
        <v>5</v>
      </c>
      <c r="V11" s="5" t="s">
        <v>6</v>
      </c>
    </row>
    <row r="12" spans="1:22" ht="12" customHeight="1" x14ac:dyDescent="0.2">
      <c r="A12" s="327" t="s">
        <v>10</v>
      </c>
      <c r="B12" s="328"/>
      <c r="C12" s="329"/>
      <c r="D12" s="320"/>
      <c r="E12" s="321"/>
      <c r="F12" s="321"/>
      <c r="G12" s="321"/>
      <c r="H12" s="321"/>
      <c r="I12" s="321"/>
      <c r="J12" s="321"/>
      <c r="K12" s="321"/>
      <c r="L12" s="321"/>
      <c r="M12" s="321"/>
      <c r="N12" s="321"/>
      <c r="O12" s="321"/>
      <c r="P12" s="321"/>
      <c r="Q12" s="321"/>
      <c r="R12" s="321"/>
      <c r="S12" s="321"/>
      <c r="T12" s="321"/>
      <c r="U12" s="321"/>
      <c r="V12" s="322"/>
    </row>
    <row r="13" spans="1:22" ht="12" customHeight="1" x14ac:dyDescent="0.2">
      <c r="A13" s="3">
        <v>1</v>
      </c>
      <c r="B13" s="8" t="s">
        <v>88</v>
      </c>
      <c r="C13" s="8" t="s">
        <v>214</v>
      </c>
      <c r="D13" s="109">
        <v>2</v>
      </c>
      <c r="E13" s="109"/>
      <c r="F13" s="109">
        <v>3</v>
      </c>
      <c r="G13" s="109"/>
      <c r="H13" s="110">
        <f>(D13*2+SUM(E13:G13)*1)*14</f>
        <v>98</v>
      </c>
      <c r="I13" s="109">
        <v>6</v>
      </c>
      <c r="J13" s="111">
        <f>I13*12.13</f>
        <v>72.78</v>
      </c>
      <c r="K13" s="109" t="s">
        <v>3</v>
      </c>
      <c r="L13" s="107"/>
      <c r="M13" s="107"/>
      <c r="N13" s="107"/>
      <c r="O13" s="107"/>
      <c r="P13" s="106"/>
      <c r="Q13" s="107"/>
      <c r="R13" s="105"/>
      <c r="S13" s="107"/>
      <c r="T13" s="106">
        <f>SUM(H13,P13)</f>
        <v>98</v>
      </c>
      <c r="U13" s="107">
        <f>SUM(I13,Q13)</f>
        <v>6</v>
      </c>
      <c r="V13" s="111">
        <f>SUM(J13,R13)</f>
        <v>72.78</v>
      </c>
    </row>
    <row r="14" spans="1:22" ht="12" customHeight="1" x14ac:dyDescent="0.2">
      <c r="A14" s="3">
        <v>2</v>
      </c>
      <c r="B14" s="42" t="s">
        <v>95</v>
      </c>
      <c r="C14" s="8" t="s">
        <v>215</v>
      </c>
      <c r="D14" s="109">
        <v>2</v>
      </c>
      <c r="E14" s="109"/>
      <c r="F14" s="109">
        <v>2</v>
      </c>
      <c r="G14" s="109"/>
      <c r="H14" s="110">
        <f t="shared" ref="H14:H16" si="0">(D14*2+SUM(E14:G14)*1)*14</f>
        <v>84</v>
      </c>
      <c r="I14" s="109">
        <v>5</v>
      </c>
      <c r="J14" s="111">
        <f t="shared" ref="J14:J18" si="1">I14*12.13</f>
        <v>60.650000000000006</v>
      </c>
      <c r="K14" s="109" t="s">
        <v>3</v>
      </c>
      <c r="L14" s="109"/>
      <c r="M14" s="109"/>
      <c r="N14" s="109"/>
      <c r="O14" s="109"/>
      <c r="P14" s="106"/>
      <c r="Q14" s="76"/>
      <c r="R14" s="105"/>
      <c r="S14" s="109"/>
      <c r="T14" s="106">
        <f t="shared" ref="T14:T26" si="2">SUM(H14,P14)</f>
        <v>84</v>
      </c>
      <c r="U14" s="107">
        <f t="shared" ref="U14:U26" si="3">SUM(I14,Q14)</f>
        <v>5</v>
      </c>
      <c r="V14" s="111">
        <f>SUM(J14,R14)</f>
        <v>60.650000000000006</v>
      </c>
    </row>
    <row r="15" spans="1:22" ht="12" customHeight="1" x14ac:dyDescent="0.2">
      <c r="A15" s="3">
        <v>3</v>
      </c>
      <c r="B15" s="8" t="s">
        <v>74</v>
      </c>
      <c r="C15" s="8" t="s">
        <v>216</v>
      </c>
      <c r="D15" s="109">
        <v>2</v>
      </c>
      <c r="E15" s="109"/>
      <c r="F15" s="109">
        <v>2</v>
      </c>
      <c r="G15" s="109"/>
      <c r="H15" s="110">
        <f t="shared" si="0"/>
        <v>84</v>
      </c>
      <c r="I15" s="109">
        <v>5</v>
      </c>
      <c r="J15" s="111">
        <f t="shared" si="1"/>
        <v>60.650000000000006</v>
      </c>
      <c r="K15" s="109" t="s">
        <v>36</v>
      </c>
      <c r="L15" s="109"/>
      <c r="M15" s="109"/>
      <c r="N15" s="109"/>
      <c r="O15" s="109"/>
      <c r="P15" s="106"/>
      <c r="Q15" s="76"/>
      <c r="R15" s="105"/>
      <c r="S15" s="109"/>
      <c r="T15" s="106">
        <f t="shared" si="2"/>
        <v>84</v>
      </c>
      <c r="U15" s="107">
        <f t="shared" si="3"/>
        <v>5</v>
      </c>
      <c r="V15" s="111">
        <f t="shared" ref="V15:V26" si="4">SUM(J15,R15)</f>
        <v>60.650000000000006</v>
      </c>
    </row>
    <row r="16" spans="1:22" ht="12" customHeight="1" x14ac:dyDescent="0.2">
      <c r="A16" s="3">
        <v>4</v>
      </c>
      <c r="B16" s="8" t="s">
        <v>76</v>
      </c>
      <c r="C16" s="8" t="s">
        <v>217</v>
      </c>
      <c r="D16" s="109">
        <v>2</v>
      </c>
      <c r="E16" s="109"/>
      <c r="F16" s="109">
        <v>2</v>
      </c>
      <c r="G16" s="109"/>
      <c r="H16" s="110">
        <f t="shared" si="0"/>
        <v>84</v>
      </c>
      <c r="I16" s="109">
        <v>5</v>
      </c>
      <c r="J16" s="111">
        <f t="shared" si="1"/>
        <v>60.650000000000006</v>
      </c>
      <c r="K16" s="109" t="s">
        <v>36</v>
      </c>
      <c r="L16" s="109"/>
      <c r="M16" s="109"/>
      <c r="N16" s="109"/>
      <c r="O16" s="109"/>
      <c r="P16" s="106"/>
      <c r="Q16" s="76"/>
      <c r="R16" s="105"/>
      <c r="S16" s="109"/>
      <c r="T16" s="106">
        <f t="shared" si="2"/>
        <v>84</v>
      </c>
      <c r="U16" s="107">
        <f t="shared" si="3"/>
        <v>5</v>
      </c>
      <c r="V16" s="111">
        <f t="shared" si="4"/>
        <v>60.650000000000006</v>
      </c>
    </row>
    <row r="17" spans="1:22" ht="12" customHeight="1" x14ac:dyDescent="0.2">
      <c r="A17" s="3">
        <v>5</v>
      </c>
      <c r="B17" s="8" t="s">
        <v>56</v>
      </c>
      <c r="C17" s="8" t="s">
        <v>218</v>
      </c>
      <c r="D17" s="76">
        <v>1</v>
      </c>
      <c r="E17" s="76">
        <v>1</v>
      </c>
      <c r="F17" s="76"/>
      <c r="G17" s="76"/>
      <c r="H17" s="110">
        <f t="shared" ref="H17:H18" si="5">(D17*2+SUM(E17:G17)*1)*14</f>
        <v>42</v>
      </c>
      <c r="I17" s="76">
        <v>3</v>
      </c>
      <c r="J17" s="111">
        <f t="shared" si="1"/>
        <v>36.39</v>
      </c>
      <c r="K17" s="76" t="s">
        <v>3</v>
      </c>
      <c r="L17" s="109"/>
      <c r="M17" s="109"/>
      <c r="N17" s="109"/>
      <c r="O17" s="109"/>
      <c r="P17" s="106"/>
      <c r="Q17" s="76"/>
      <c r="R17" s="105"/>
      <c r="S17" s="109"/>
      <c r="T17" s="106">
        <f t="shared" si="2"/>
        <v>42</v>
      </c>
      <c r="U17" s="107">
        <f t="shared" si="3"/>
        <v>3</v>
      </c>
      <c r="V17" s="111">
        <f t="shared" si="4"/>
        <v>36.39</v>
      </c>
    </row>
    <row r="18" spans="1:22" ht="12" customHeight="1" x14ac:dyDescent="0.2">
      <c r="A18" s="3">
        <v>6</v>
      </c>
      <c r="B18" s="8" t="s">
        <v>75</v>
      </c>
      <c r="C18" s="8" t="s">
        <v>219</v>
      </c>
      <c r="D18" s="109">
        <v>2</v>
      </c>
      <c r="E18" s="109"/>
      <c r="F18" s="109">
        <v>3</v>
      </c>
      <c r="G18" s="109"/>
      <c r="H18" s="110">
        <f t="shared" si="5"/>
        <v>98</v>
      </c>
      <c r="I18" s="109">
        <v>6</v>
      </c>
      <c r="J18" s="111">
        <f t="shared" si="1"/>
        <v>72.78</v>
      </c>
      <c r="K18" s="76" t="s">
        <v>3</v>
      </c>
      <c r="L18" s="109"/>
      <c r="M18" s="109"/>
      <c r="N18" s="109"/>
      <c r="O18" s="109"/>
      <c r="P18" s="106"/>
      <c r="Q18" s="76"/>
      <c r="R18" s="105"/>
      <c r="S18" s="109"/>
      <c r="T18" s="106">
        <f t="shared" si="2"/>
        <v>98</v>
      </c>
      <c r="U18" s="107">
        <f t="shared" si="3"/>
        <v>6</v>
      </c>
      <c r="V18" s="111">
        <f t="shared" si="4"/>
        <v>72.78</v>
      </c>
    </row>
    <row r="19" spans="1:22" ht="12" customHeight="1" x14ac:dyDescent="0.2">
      <c r="A19" s="3">
        <v>7</v>
      </c>
      <c r="B19" s="8" t="s">
        <v>89</v>
      </c>
      <c r="C19" s="8" t="s">
        <v>220</v>
      </c>
      <c r="D19" s="109"/>
      <c r="E19" s="109"/>
      <c r="F19" s="109"/>
      <c r="G19" s="109"/>
      <c r="H19" s="110"/>
      <c r="I19" s="109"/>
      <c r="J19" s="105"/>
      <c r="K19" s="109"/>
      <c r="L19" s="109">
        <v>2</v>
      </c>
      <c r="M19" s="109"/>
      <c r="N19" s="109">
        <v>2</v>
      </c>
      <c r="O19" s="109"/>
      <c r="P19" s="106">
        <f t="shared" ref="P19:P26" si="6">(L19*2+SUM(M19:O19)*1)*14</f>
        <v>84</v>
      </c>
      <c r="Q19" s="76">
        <v>4</v>
      </c>
      <c r="R19" s="111">
        <f t="shared" ref="R19:R26" si="7">Q19*12.13</f>
        <v>48.52</v>
      </c>
      <c r="S19" s="76" t="s">
        <v>36</v>
      </c>
      <c r="T19" s="106">
        <f t="shared" si="2"/>
        <v>84</v>
      </c>
      <c r="U19" s="107">
        <f t="shared" si="3"/>
        <v>4</v>
      </c>
      <c r="V19" s="111">
        <f t="shared" si="4"/>
        <v>48.52</v>
      </c>
    </row>
    <row r="20" spans="1:22" ht="12" customHeight="1" x14ac:dyDescent="0.2">
      <c r="A20" s="3">
        <v>8</v>
      </c>
      <c r="B20" s="8" t="s">
        <v>96</v>
      </c>
      <c r="C20" s="8" t="s">
        <v>221</v>
      </c>
      <c r="D20" s="109"/>
      <c r="E20" s="109"/>
      <c r="F20" s="109"/>
      <c r="G20" s="109"/>
      <c r="H20" s="110"/>
      <c r="I20" s="109"/>
      <c r="J20" s="105"/>
      <c r="K20" s="109"/>
      <c r="L20" s="109">
        <v>2</v>
      </c>
      <c r="M20" s="109"/>
      <c r="N20" s="109">
        <v>3</v>
      </c>
      <c r="O20" s="109"/>
      <c r="P20" s="106">
        <f t="shared" si="6"/>
        <v>98</v>
      </c>
      <c r="Q20" s="76">
        <v>7</v>
      </c>
      <c r="R20" s="111">
        <f t="shared" si="7"/>
        <v>84.910000000000011</v>
      </c>
      <c r="S20" s="76" t="s">
        <v>36</v>
      </c>
      <c r="T20" s="106">
        <f t="shared" si="2"/>
        <v>98</v>
      </c>
      <c r="U20" s="107">
        <f t="shared" si="3"/>
        <v>7</v>
      </c>
      <c r="V20" s="111">
        <f t="shared" si="4"/>
        <v>84.910000000000011</v>
      </c>
    </row>
    <row r="21" spans="1:22" ht="12" customHeight="1" x14ac:dyDescent="0.2">
      <c r="A21" s="3">
        <v>9</v>
      </c>
      <c r="B21" s="8" t="s">
        <v>92</v>
      </c>
      <c r="C21" s="8" t="s">
        <v>222</v>
      </c>
      <c r="D21" s="109"/>
      <c r="E21" s="109"/>
      <c r="F21" s="109"/>
      <c r="G21" s="109"/>
      <c r="H21" s="110"/>
      <c r="I21" s="109"/>
      <c r="J21" s="105"/>
      <c r="K21" s="109"/>
      <c r="L21" s="109">
        <v>2</v>
      </c>
      <c r="M21" s="109"/>
      <c r="N21" s="109">
        <v>1</v>
      </c>
      <c r="O21" s="109"/>
      <c r="P21" s="106">
        <f t="shared" si="6"/>
        <v>70</v>
      </c>
      <c r="Q21" s="76">
        <v>3</v>
      </c>
      <c r="R21" s="111">
        <f t="shared" si="7"/>
        <v>36.39</v>
      </c>
      <c r="S21" s="76" t="s">
        <v>3</v>
      </c>
      <c r="T21" s="106">
        <f t="shared" si="2"/>
        <v>70</v>
      </c>
      <c r="U21" s="107">
        <f t="shared" si="3"/>
        <v>3</v>
      </c>
      <c r="V21" s="111">
        <f t="shared" si="4"/>
        <v>36.39</v>
      </c>
    </row>
    <row r="22" spans="1:22" ht="12" customHeight="1" x14ac:dyDescent="0.2">
      <c r="A22" s="3">
        <v>10</v>
      </c>
      <c r="B22" s="42" t="s">
        <v>95</v>
      </c>
      <c r="C22" s="8" t="s">
        <v>223</v>
      </c>
      <c r="D22" s="76"/>
      <c r="E22" s="76"/>
      <c r="F22" s="76"/>
      <c r="G22" s="76"/>
      <c r="H22" s="110"/>
      <c r="I22" s="76"/>
      <c r="J22" s="105"/>
      <c r="K22" s="76"/>
      <c r="L22" s="109">
        <v>3</v>
      </c>
      <c r="M22" s="109"/>
      <c r="N22" s="109">
        <v>2</v>
      </c>
      <c r="O22" s="109"/>
      <c r="P22" s="110">
        <f t="shared" si="6"/>
        <v>112</v>
      </c>
      <c r="Q22" s="76">
        <v>6</v>
      </c>
      <c r="R22" s="111">
        <f t="shared" si="7"/>
        <v>72.78</v>
      </c>
      <c r="S22" s="109" t="s">
        <v>3</v>
      </c>
      <c r="T22" s="106">
        <v>42</v>
      </c>
      <c r="U22" s="107">
        <v>6</v>
      </c>
      <c r="V22" s="111">
        <f t="shared" si="4"/>
        <v>72.78</v>
      </c>
    </row>
    <row r="23" spans="1:22" ht="12" customHeight="1" x14ac:dyDescent="0.2">
      <c r="A23" s="3">
        <v>11</v>
      </c>
      <c r="B23" s="8" t="s">
        <v>77</v>
      </c>
      <c r="C23" s="8" t="s">
        <v>224</v>
      </c>
      <c r="D23" s="109"/>
      <c r="E23" s="109"/>
      <c r="F23" s="109"/>
      <c r="G23" s="109"/>
      <c r="H23" s="110"/>
      <c r="I23" s="109"/>
      <c r="J23" s="105"/>
      <c r="K23" s="109"/>
      <c r="L23" s="109">
        <v>2</v>
      </c>
      <c r="M23" s="109"/>
      <c r="N23" s="109">
        <v>2</v>
      </c>
      <c r="O23" s="109"/>
      <c r="P23" s="106">
        <f t="shared" si="6"/>
        <v>84</v>
      </c>
      <c r="Q23" s="76">
        <v>4</v>
      </c>
      <c r="R23" s="111">
        <f t="shared" si="7"/>
        <v>48.52</v>
      </c>
      <c r="S23" s="76" t="s">
        <v>36</v>
      </c>
      <c r="T23" s="106">
        <f t="shared" si="2"/>
        <v>84</v>
      </c>
      <c r="U23" s="107">
        <f t="shared" si="3"/>
        <v>4</v>
      </c>
      <c r="V23" s="111">
        <f t="shared" si="4"/>
        <v>48.52</v>
      </c>
    </row>
    <row r="24" spans="1:22" ht="12" customHeight="1" x14ac:dyDescent="0.2">
      <c r="A24" s="3">
        <v>12</v>
      </c>
      <c r="B24" s="8" t="s">
        <v>155</v>
      </c>
      <c r="C24" s="8" t="s">
        <v>225</v>
      </c>
      <c r="D24" s="107"/>
      <c r="E24" s="107"/>
      <c r="F24" s="107"/>
      <c r="G24" s="107"/>
      <c r="H24" s="110"/>
      <c r="I24" s="109"/>
      <c r="J24" s="105"/>
      <c r="K24" s="107"/>
      <c r="L24" s="109">
        <v>1</v>
      </c>
      <c r="M24" s="109"/>
      <c r="N24" s="109"/>
      <c r="O24" s="109"/>
      <c r="P24" s="106">
        <v>60</v>
      </c>
      <c r="Q24" s="76">
        <v>2</v>
      </c>
      <c r="R24" s="111">
        <f t="shared" si="7"/>
        <v>24.26</v>
      </c>
      <c r="S24" s="76"/>
      <c r="T24" s="106">
        <f t="shared" si="2"/>
        <v>60</v>
      </c>
      <c r="U24" s="107">
        <f t="shared" si="3"/>
        <v>2</v>
      </c>
      <c r="V24" s="111">
        <f t="shared" si="4"/>
        <v>24.26</v>
      </c>
    </row>
    <row r="25" spans="1:22" ht="12" customHeight="1" x14ac:dyDescent="0.2">
      <c r="A25" s="3">
        <v>13</v>
      </c>
      <c r="B25" s="8" t="s">
        <v>213</v>
      </c>
      <c r="C25" s="8" t="s">
        <v>226</v>
      </c>
      <c r="D25" s="107"/>
      <c r="E25" s="107"/>
      <c r="F25" s="107"/>
      <c r="G25" s="107"/>
      <c r="H25" s="110"/>
      <c r="I25" s="109"/>
      <c r="J25" s="105"/>
      <c r="K25" s="107"/>
      <c r="L25" s="109"/>
      <c r="M25" s="109"/>
      <c r="N25" s="109"/>
      <c r="O25" s="109"/>
      <c r="P25" s="106">
        <v>60</v>
      </c>
      <c r="Q25" s="76">
        <v>2</v>
      </c>
      <c r="R25" s="111">
        <f t="shared" si="7"/>
        <v>24.26</v>
      </c>
      <c r="S25" s="76" t="s">
        <v>44</v>
      </c>
      <c r="T25" s="106">
        <f t="shared" si="2"/>
        <v>60</v>
      </c>
      <c r="U25" s="107">
        <f t="shared" si="3"/>
        <v>2</v>
      </c>
      <c r="V25" s="111">
        <f t="shared" si="4"/>
        <v>24.26</v>
      </c>
    </row>
    <row r="26" spans="1:22" ht="12" customHeight="1" x14ac:dyDescent="0.2">
      <c r="A26" s="3"/>
      <c r="B26" s="9" t="s">
        <v>31</v>
      </c>
      <c r="C26" s="23"/>
      <c r="D26" s="98"/>
      <c r="E26" s="98"/>
      <c r="F26" s="98"/>
      <c r="G26" s="98"/>
      <c r="H26" s="110"/>
      <c r="I26" s="112"/>
      <c r="J26" s="113"/>
      <c r="K26" s="98"/>
      <c r="L26" s="76"/>
      <c r="M26" s="76">
        <v>2</v>
      </c>
      <c r="N26" s="98"/>
      <c r="O26" s="76"/>
      <c r="P26" s="106">
        <f t="shared" si="6"/>
        <v>28</v>
      </c>
      <c r="Q26" s="76">
        <v>2</v>
      </c>
      <c r="R26" s="111">
        <f t="shared" si="7"/>
        <v>24.26</v>
      </c>
      <c r="S26" s="76" t="s">
        <v>3</v>
      </c>
      <c r="T26" s="106">
        <f t="shared" si="2"/>
        <v>28</v>
      </c>
      <c r="U26" s="107">
        <f t="shared" si="3"/>
        <v>2</v>
      </c>
      <c r="V26" s="111">
        <f t="shared" si="4"/>
        <v>24.26</v>
      </c>
    </row>
    <row r="27" spans="1:22" ht="12" customHeight="1" x14ac:dyDescent="0.2">
      <c r="A27" s="312" t="s">
        <v>19</v>
      </c>
      <c r="B27" s="312"/>
      <c r="C27" s="312"/>
      <c r="D27" s="76">
        <f t="shared" ref="D27:J27" si="8">SUM(D13:D26)</f>
        <v>11</v>
      </c>
      <c r="E27" s="76">
        <f t="shared" si="8"/>
        <v>1</v>
      </c>
      <c r="F27" s="76">
        <f t="shared" si="8"/>
        <v>12</v>
      </c>
      <c r="G27" s="76">
        <f t="shared" si="8"/>
        <v>0</v>
      </c>
      <c r="H27" s="323">
        <f t="shared" si="8"/>
        <v>490</v>
      </c>
      <c r="I27" s="341">
        <f t="shared" si="8"/>
        <v>30</v>
      </c>
      <c r="J27" s="342">
        <f t="shared" si="8"/>
        <v>363.9</v>
      </c>
      <c r="K27" s="324" t="s">
        <v>157</v>
      </c>
      <c r="L27" s="76">
        <f>SUM(L13:L26)</f>
        <v>12</v>
      </c>
      <c r="M27" s="76">
        <f>SUM(M13:M26)</f>
        <v>2</v>
      </c>
      <c r="N27" s="76">
        <f>SUM(N13:N26)-N24-N25</f>
        <v>10</v>
      </c>
      <c r="O27" s="76">
        <f>SUM(O13:O26)-O25-O24</f>
        <v>0</v>
      </c>
      <c r="P27" s="323">
        <f>SUM(P13:P26)</f>
        <v>596</v>
      </c>
      <c r="Q27" s="341">
        <f>SUM(Q13:Q26)</f>
        <v>30</v>
      </c>
      <c r="R27" s="342">
        <f>SUM(R13:R26)</f>
        <v>363.9</v>
      </c>
      <c r="S27" s="324" t="s">
        <v>156</v>
      </c>
      <c r="T27" s="106">
        <f>SUM(T13:T26)</f>
        <v>1016</v>
      </c>
      <c r="U27" s="341">
        <f>SUM(U13:U26)</f>
        <v>60</v>
      </c>
      <c r="V27" s="342">
        <f>SUM(J27,R27)</f>
        <v>727.8</v>
      </c>
    </row>
    <row r="28" spans="1:22" ht="20.25" customHeight="1" x14ac:dyDescent="0.2">
      <c r="A28" s="312"/>
      <c r="B28" s="312"/>
      <c r="C28" s="312"/>
      <c r="D28" s="326">
        <f>SUM(D27:G27)</f>
        <v>24</v>
      </c>
      <c r="E28" s="326"/>
      <c r="F28" s="326"/>
      <c r="G28" s="326"/>
      <c r="H28" s="323"/>
      <c r="I28" s="341"/>
      <c r="J28" s="342"/>
      <c r="K28" s="324"/>
      <c r="L28" s="326">
        <f>SUM(L27:O27)</f>
        <v>24</v>
      </c>
      <c r="M28" s="326"/>
      <c r="N28" s="326"/>
      <c r="O28" s="326"/>
      <c r="P28" s="323"/>
      <c r="Q28" s="341"/>
      <c r="R28" s="342"/>
      <c r="S28" s="324"/>
      <c r="T28" s="101">
        <f>ABS(T27/28)</f>
        <v>36.285714285714285</v>
      </c>
      <c r="U28" s="341"/>
      <c r="V28" s="342"/>
    </row>
    <row r="29" spans="1:22" ht="13.5" customHeight="1" x14ac:dyDescent="0.2">
      <c r="A29" s="23" t="s">
        <v>7</v>
      </c>
      <c r="B29" s="22" t="s">
        <v>35</v>
      </c>
      <c r="C29" s="23" t="s">
        <v>7</v>
      </c>
      <c r="D29" s="114" t="s">
        <v>7</v>
      </c>
      <c r="E29" s="114" t="s">
        <v>7</v>
      </c>
      <c r="F29" s="114"/>
      <c r="G29" s="114" t="s">
        <v>7</v>
      </c>
      <c r="H29" s="115" t="s">
        <v>7</v>
      </c>
      <c r="I29" s="116" t="s">
        <v>7</v>
      </c>
      <c r="J29" s="117" t="s">
        <v>7</v>
      </c>
      <c r="K29" s="114"/>
      <c r="L29" s="114" t="s">
        <v>7</v>
      </c>
      <c r="M29" s="114" t="s">
        <v>7</v>
      </c>
      <c r="N29" s="114"/>
      <c r="O29" s="114" t="s">
        <v>7</v>
      </c>
      <c r="P29" s="115" t="s">
        <v>7</v>
      </c>
      <c r="Q29" s="116">
        <v>10</v>
      </c>
      <c r="R29" s="117" t="s">
        <v>7</v>
      </c>
      <c r="S29" s="114" t="s">
        <v>7</v>
      </c>
      <c r="T29" s="115" t="s">
        <v>7</v>
      </c>
      <c r="U29" s="116">
        <v>10</v>
      </c>
      <c r="V29" s="117" t="s">
        <v>7</v>
      </c>
    </row>
    <row r="30" spans="1:22" ht="12" customHeight="1" x14ac:dyDescent="0.2">
      <c r="A30" s="335" t="s">
        <v>31</v>
      </c>
      <c r="B30" s="335"/>
      <c r="C30" s="335"/>
      <c r="D30" s="343"/>
      <c r="E30" s="343"/>
      <c r="F30" s="343"/>
      <c r="G30" s="343"/>
      <c r="H30" s="343"/>
      <c r="I30" s="343"/>
      <c r="J30" s="343"/>
      <c r="K30" s="343"/>
      <c r="L30" s="343"/>
      <c r="M30" s="343"/>
      <c r="N30" s="343"/>
      <c r="O30" s="343"/>
      <c r="P30" s="343"/>
      <c r="Q30" s="343"/>
      <c r="R30" s="343"/>
      <c r="S30" s="343"/>
      <c r="T30" s="343"/>
      <c r="U30" s="343"/>
      <c r="V30" s="343"/>
    </row>
    <row r="31" spans="1:22" ht="12" customHeight="1" x14ac:dyDescent="0.2">
      <c r="A31" s="76">
        <v>14</v>
      </c>
      <c r="B31" s="8" t="s">
        <v>82</v>
      </c>
      <c r="C31" s="77" t="s">
        <v>227</v>
      </c>
      <c r="D31" s="118"/>
      <c r="E31" s="118"/>
      <c r="F31" s="118"/>
      <c r="G31" s="118"/>
      <c r="H31" s="118"/>
      <c r="I31" s="118"/>
      <c r="J31" s="118"/>
      <c r="K31" s="118"/>
      <c r="L31" s="76"/>
      <c r="M31" s="76">
        <v>2</v>
      </c>
      <c r="N31" s="84"/>
      <c r="O31" s="76"/>
      <c r="P31" s="106">
        <f>(L31*2+SUM(M31:O31)*1)*14</f>
        <v>28</v>
      </c>
      <c r="Q31" s="109">
        <v>2</v>
      </c>
      <c r="R31" s="111">
        <f t="shared" ref="R31" si="9">Q31*12.13</f>
        <v>24.26</v>
      </c>
      <c r="S31" s="76" t="s">
        <v>3</v>
      </c>
      <c r="T31" s="106">
        <f>SUM(H31,P31)</f>
        <v>28</v>
      </c>
      <c r="U31" s="107">
        <v>2</v>
      </c>
      <c r="V31" s="111">
        <v>27</v>
      </c>
    </row>
    <row r="32" spans="1:22" ht="12" customHeight="1" x14ac:dyDescent="0.2">
      <c r="A32" s="335" t="s">
        <v>94</v>
      </c>
      <c r="B32" s="335"/>
      <c r="C32" s="335"/>
      <c r="D32" s="344"/>
      <c r="E32" s="344"/>
      <c r="F32" s="344"/>
      <c r="G32" s="344"/>
      <c r="H32" s="344"/>
      <c r="I32" s="344"/>
      <c r="J32" s="344"/>
      <c r="K32" s="344"/>
      <c r="L32" s="344"/>
      <c r="M32" s="344"/>
      <c r="N32" s="344"/>
      <c r="O32" s="344"/>
      <c r="P32" s="344"/>
      <c r="Q32" s="344"/>
      <c r="R32" s="344"/>
      <c r="S32" s="344"/>
      <c r="T32" s="344"/>
      <c r="U32" s="344"/>
      <c r="V32" s="344"/>
    </row>
    <row r="33" spans="1:22" ht="12" customHeight="1" x14ac:dyDescent="0.2">
      <c r="A33" s="78">
        <v>15</v>
      </c>
      <c r="B33" s="44" t="s">
        <v>109</v>
      </c>
      <c r="C33" s="23" t="s">
        <v>228</v>
      </c>
      <c r="D33" s="119">
        <v>1</v>
      </c>
      <c r="E33" s="119">
        <v>2</v>
      </c>
      <c r="F33" s="119"/>
      <c r="G33" s="119"/>
      <c r="H33" s="120">
        <v>56</v>
      </c>
      <c r="I33" s="119">
        <v>2</v>
      </c>
      <c r="J33" s="121">
        <v>16</v>
      </c>
      <c r="K33" s="119" t="s">
        <v>3</v>
      </c>
      <c r="L33" s="122"/>
      <c r="M33" s="122"/>
      <c r="N33" s="122"/>
      <c r="O33" s="122"/>
      <c r="P33" s="120"/>
      <c r="Q33" s="122"/>
      <c r="R33" s="122"/>
      <c r="S33" s="122"/>
      <c r="T33" s="120">
        <f>H33</f>
        <v>56</v>
      </c>
      <c r="U33" s="107">
        <v>2</v>
      </c>
      <c r="V33" s="121">
        <f>J33</f>
        <v>16</v>
      </c>
    </row>
    <row r="34" spans="1:22" ht="12" customHeight="1" x14ac:dyDescent="0.2">
      <c r="A34" s="78">
        <v>16</v>
      </c>
      <c r="B34" s="44" t="s">
        <v>110</v>
      </c>
      <c r="C34" s="23" t="s">
        <v>229</v>
      </c>
      <c r="D34" s="122"/>
      <c r="E34" s="122"/>
      <c r="F34" s="122"/>
      <c r="G34" s="122"/>
      <c r="H34" s="120"/>
      <c r="I34" s="122"/>
      <c r="J34" s="122"/>
      <c r="K34" s="122"/>
      <c r="L34" s="119">
        <v>1</v>
      </c>
      <c r="M34" s="119">
        <v>2</v>
      </c>
      <c r="N34" s="119"/>
      <c r="O34" s="119"/>
      <c r="P34" s="120">
        <v>56</v>
      </c>
      <c r="Q34" s="119">
        <v>2</v>
      </c>
      <c r="R34" s="111">
        <f t="shared" ref="R34:R35" si="10">Q34*12.13</f>
        <v>24.26</v>
      </c>
      <c r="S34" s="119" t="s">
        <v>3</v>
      </c>
      <c r="T34" s="120">
        <v>56</v>
      </c>
      <c r="U34" s="107">
        <v>2</v>
      </c>
      <c r="V34" s="121">
        <f>R34</f>
        <v>24.26</v>
      </c>
    </row>
    <row r="35" spans="1:22" ht="12" customHeight="1" x14ac:dyDescent="0.2">
      <c r="A35" s="3">
        <v>17</v>
      </c>
      <c r="B35" s="8" t="s">
        <v>59</v>
      </c>
      <c r="C35" s="23" t="s">
        <v>230</v>
      </c>
      <c r="D35" s="76"/>
      <c r="E35" s="76"/>
      <c r="F35" s="76"/>
      <c r="G35" s="76"/>
      <c r="H35" s="106"/>
      <c r="I35" s="107"/>
      <c r="J35" s="76"/>
      <c r="K35" s="76"/>
      <c r="L35" s="76">
        <v>1</v>
      </c>
      <c r="M35" s="76"/>
      <c r="N35" s="76">
        <v>1</v>
      </c>
      <c r="O35" s="76"/>
      <c r="P35" s="101">
        <f>(L35*2+SUM(M35:O35)*1)*14</f>
        <v>42</v>
      </c>
      <c r="Q35" s="109">
        <v>2</v>
      </c>
      <c r="R35" s="111">
        <f t="shared" si="10"/>
        <v>24.26</v>
      </c>
      <c r="S35" s="76" t="s">
        <v>3</v>
      </c>
      <c r="T35" s="106">
        <f t="shared" ref="T35:U35" si="11">SUM(H35,P35)</f>
        <v>42</v>
      </c>
      <c r="U35" s="107">
        <f t="shared" si="11"/>
        <v>2</v>
      </c>
      <c r="V35" s="121">
        <f>R35</f>
        <v>24.26</v>
      </c>
    </row>
    <row r="36" spans="1:22" ht="61.5" customHeight="1" x14ac:dyDescent="0.2">
      <c r="A36" s="331" t="s">
        <v>188</v>
      </c>
      <c r="B36" s="331"/>
      <c r="C36" s="331"/>
      <c r="D36" s="25" t="s">
        <v>26</v>
      </c>
      <c r="E36" s="25" t="s">
        <v>17</v>
      </c>
      <c r="F36" s="25" t="s">
        <v>13</v>
      </c>
      <c r="G36" s="26" t="s">
        <v>23</v>
      </c>
      <c r="H36" s="25" t="s">
        <v>16</v>
      </c>
      <c r="I36" s="25" t="s">
        <v>14</v>
      </c>
      <c r="J36" s="25" t="s">
        <v>15</v>
      </c>
      <c r="K36" s="25"/>
      <c r="L36" s="25" t="s">
        <v>26</v>
      </c>
      <c r="M36" s="25" t="s">
        <v>17</v>
      </c>
      <c r="N36" s="25" t="s">
        <v>13</v>
      </c>
      <c r="O36" s="26" t="s">
        <v>18</v>
      </c>
      <c r="P36" s="25" t="s">
        <v>25</v>
      </c>
      <c r="Q36" s="25" t="s">
        <v>14</v>
      </c>
      <c r="R36" s="25" t="s">
        <v>24</v>
      </c>
      <c r="S36" s="79"/>
      <c r="T36" s="27"/>
      <c r="U36" s="27"/>
      <c r="V36" s="27"/>
    </row>
    <row r="37" spans="1:22" ht="12" customHeight="1" x14ac:dyDescent="0.2">
      <c r="A37" s="331"/>
      <c r="B37" s="331"/>
      <c r="C37" s="331"/>
      <c r="D37" s="45">
        <v>750</v>
      </c>
      <c r="E37" s="46">
        <v>40</v>
      </c>
      <c r="F37" s="46">
        <v>14</v>
      </c>
      <c r="G37" s="80">
        <f>SUM(D28)</f>
        <v>24</v>
      </c>
      <c r="H37" s="46">
        <f>ABS(F37*G37)</f>
        <v>336</v>
      </c>
      <c r="I37" s="46"/>
      <c r="J37" s="45">
        <v>414</v>
      </c>
      <c r="K37" s="45"/>
      <c r="L37" s="45">
        <v>750</v>
      </c>
      <c r="M37" s="46">
        <v>40</v>
      </c>
      <c r="N37" s="46">
        <v>14</v>
      </c>
      <c r="O37" s="80">
        <f>SUM(L28)</f>
        <v>24</v>
      </c>
      <c r="P37" s="46">
        <f>ABS(N37*O37)</f>
        <v>336</v>
      </c>
      <c r="Q37" s="46"/>
      <c r="R37" s="45">
        <v>414</v>
      </c>
      <c r="S37" s="79"/>
      <c r="T37" s="27"/>
      <c r="U37" s="27"/>
      <c r="V37" s="27"/>
    </row>
    <row r="38" spans="1:22" ht="12" customHeight="1" x14ac:dyDescent="0.2">
      <c r="B38" s="216" t="s">
        <v>236</v>
      </c>
      <c r="C38" s="216"/>
      <c r="D38" s="2"/>
      <c r="P38" s="334" t="s">
        <v>27</v>
      </c>
      <c r="Q38" s="334"/>
      <c r="R38" s="334"/>
      <c r="S38" s="334"/>
      <c r="T38" s="334"/>
      <c r="U38" s="334"/>
      <c r="V38" s="334"/>
    </row>
    <row r="39" spans="1:22" ht="15" customHeight="1" x14ac:dyDescent="0.2">
      <c r="B39" s="345"/>
      <c r="C39" s="345"/>
      <c r="D39" s="2"/>
      <c r="H39" s="264"/>
      <c r="I39" s="264"/>
      <c r="J39" s="264"/>
      <c r="K39" s="264"/>
      <c r="L39" s="264"/>
      <c r="M39" s="264"/>
      <c r="N39" s="264"/>
      <c r="P39" s="240" t="s">
        <v>154</v>
      </c>
      <c r="Q39" s="240"/>
      <c r="R39" s="240"/>
      <c r="S39" s="240"/>
      <c r="T39" s="240"/>
      <c r="U39" s="240"/>
      <c r="V39" s="240"/>
    </row>
    <row r="40" spans="1:22" ht="15.75" customHeight="1" x14ac:dyDescent="0.2"/>
    <row r="41" spans="1:22" ht="21" customHeight="1" x14ac:dyDescent="0.2">
      <c r="P41" s="260"/>
      <c r="Q41" s="217"/>
      <c r="R41" s="217"/>
      <c r="S41" s="217"/>
      <c r="T41" s="217"/>
      <c r="U41" s="217"/>
    </row>
  </sheetData>
  <mergeCells count="42">
    <mergeCell ref="P41:U41"/>
    <mergeCell ref="A30:C30"/>
    <mergeCell ref="D30:V30"/>
    <mergeCell ref="A32:C32"/>
    <mergeCell ref="D32:V32"/>
    <mergeCell ref="B39:C39"/>
    <mergeCell ref="P39:V39"/>
    <mergeCell ref="H39:N39"/>
    <mergeCell ref="A36:C37"/>
    <mergeCell ref="P38:V38"/>
    <mergeCell ref="A12:C12"/>
    <mergeCell ref="D12:V12"/>
    <mergeCell ref="A27:C28"/>
    <mergeCell ref="H27:H28"/>
    <mergeCell ref="I27:I28"/>
    <mergeCell ref="J27:J28"/>
    <mergeCell ref="K27:K28"/>
    <mergeCell ref="P27:P28"/>
    <mergeCell ref="Q27:Q28"/>
    <mergeCell ref="R27:R28"/>
    <mergeCell ref="S27:S28"/>
    <mergeCell ref="U27:U28"/>
    <mergeCell ref="V27:V28"/>
    <mergeCell ref="D28:G28"/>
    <mergeCell ref="L28:O28"/>
    <mergeCell ref="B8:V8"/>
    <mergeCell ref="A10:A11"/>
    <mergeCell ref="B10:B11"/>
    <mergeCell ref="C10:C11"/>
    <mergeCell ref="D10:K10"/>
    <mergeCell ref="L10:S10"/>
    <mergeCell ref="T10:V10"/>
    <mergeCell ref="N5:V5"/>
    <mergeCell ref="A6:D6"/>
    <mergeCell ref="N3:V3"/>
    <mergeCell ref="N2:V2"/>
    <mergeCell ref="A7:V7"/>
    <mergeCell ref="A1:D1"/>
    <mergeCell ref="A2:D2"/>
    <mergeCell ref="A3:D3"/>
    <mergeCell ref="A4:D4"/>
    <mergeCell ref="A5:D5"/>
  </mergeCells>
  <phoneticPr fontId="9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9" orientation="landscape" r:id="rId1"/>
  <headerFooter>
    <oddHeader>&amp;R&amp;8COD: USVT - PEC-PO 002-F01A
Editia 2 / Revizia 0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An_I_PP_R2</vt:lpstr>
      <vt:lpstr>An_II_PP_R2</vt:lpstr>
      <vt:lpstr>An_III_PP_R2</vt:lpstr>
      <vt:lpstr>An_IV_PP_R2</vt:lpstr>
      <vt:lpstr>An_I_PP_R2!Print_Area</vt:lpstr>
      <vt:lpstr>An_II_PP_R2!Print_Area</vt:lpstr>
      <vt:lpstr>An_III_PP_R2!Print_Area</vt:lpstr>
      <vt:lpstr>An_IV_PP_R2!Print_Area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Laura Smuleac</cp:lastModifiedBy>
  <cp:lastPrinted>2025-07-16T09:13:01Z</cp:lastPrinted>
  <dcterms:created xsi:type="dcterms:W3CDTF">2006-07-07T12:01:24Z</dcterms:created>
  <dcterms:modified xsi:type="dcterms:W3CDTF">2025-09-30T13:31:23Z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0f5e7dc063264630bbb675a6801a0c86</vt:lpwstr>
  </property>
</Properties>
</file>